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160" tabRatio="986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1"/>
  <c r="F25"/>
  <c r="C25"/>
  <c r="F23"/>
  <c r="D23"/>
  <c r="G23" s="1"/>
  <c r="F22"/>
  <c r="D22"/>
  <c r="D21" s="1"/>
  <c r="E21"/>
  <c r="C21"/>
  <c r="F20"/>
  <c r="D20"/>
  <c r="G20" s="1"/>
  <c r="E19"/>
  <c r="D19"/>
  <c r="C19"/>
  <c r="F18"/>
  <c r="D18"/>
  <c r="G18" s="1"/>
  <c r="F17"/>
  <c r="D17"/>
  <c r="G17" s="1"/>
  <c r="F16"/>
  <c r="D16"/>
  <c r="G16" s="1"/>
  <c r="E15"/>
  <c r="E25" s="1"/>
  <c r="C15"/>
  <c r="F14"/>
  <c r="D14"/>
  <c r="F13"/>
  <c r="D13"/>
  <c r="G13" s="1"/>
  <c r="E12"/>
  <c r="C12"/>
  <c r="F11"/>
  <c r="D11"/>
  <c r="D10" s="1"/>
  <c r="E10"/>
  <c r="C10"/>
  <c r="F9"/>
  <c r="F8" s="1"/>
  <c r="D9"/>
  <c r="G9" s="1"/>
  <c r="G8" s="1"/>
  <c r="E8"/>
  <c r="C8"/>
  <c r="G7"/>
  <c r="F7"/>
  <c r="F6"/>
  <c r="D6"/>
  <c r="G6" s="1"/>
  <c r="F5"/>
  <c r="D5"/>
  <c r="G5" s="1"/>
  <c r="E4"/>
  <c r="C4"/>
  <c r="D25" l="1"/>
  <c r="F21"/>
  <c r="G21"/>
  <c r="F10"/>
  <c r="G19"/>
  <c r="G10"/>
  <c r="F15"/>
  <c r="D12"/>
  <c r="G12" s="1"/>
  <c r="D8"/>
  <c r="D4"/>
  <c r="G4" s="1"/>
  <c r="D15"/>
  <c r="G15" s="1"/>
  <c r="F19"/>
  <c r="G22"/>
  <c r="G11"/>
  <c r="G14"/>
  <c r="F12"/>
  <c r="F4"/>
</calcChain>
</file>

<file path=xl/sharedStrings.xml><?xml version="1.0" encoding="utf-8"?>
<sst xmlns="http://schemas.openxmlformats.org/spreadsheetml/2006/main" count="51" uniqueCount="48">
  <si>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</si>
  <si>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</si>
  <si>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</si>
  <si>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</si>
  <si>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</si>
  <si>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0100</t>
  </si>
  <si>
    <t>Общегосударственные вопросы</t>
  </si>
  <si>
    <t>0104</t>
  </si>
  <si>
    <t>Функционирование местной администрации</t>
  </si>
  <si>
    <t>0111</t>
  </si>
  <si>
    <t>Резервный фонд</t>
  </si>
  <si>
    <t>0113</t>
  </si>
  <si>
    <t>Другие общегосударственные расходы</t>
  </si>
  <si>
    <t>0200</t>
  </si>
  <si>
    <t>Первичный воинский учет</t>
  </si>
  <si>
    <t>0203</t>
  </si>
  <si>
    <t>0300</t>
  </si>
  <si>
    <t>Национальная безопасность</t>
  </si>
  <si>
    <t>0310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</si>
  <si>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</si>
  <si>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</si>
  <si>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</si>
  <si>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</si>
  <si>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</si>
  <si>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</si>
  <si>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Бюджетные инвестиции в объекты государственной (муниципальной) собственности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</si>
  <si>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</si>
  <si>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</si>
  <si>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</si>
  <si>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</si>
  <si>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</si>
  <si>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</si>
  <si>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</si>
  <si>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</si>
  <si>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</si>
  <si>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</si>
  <si>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</si>
  <si>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</si>
  <si>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</si>
  <si>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</si>
  <si>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</si>
  <si>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Обеспечение деятельности спортивных учреждений</t>
  </si>
  <si>
    <t>1102</t>
  </si>
  <si>
    <t>Массовый спорт</t>
  </si>
  <si>
    <t>ВСЕГО РАСХОДОВ</t>
  </si>
  <si>
    <t>(-) дефицит, (+) профицит бюджета</t>
  </si>
  <si>
    <t>План на 2023г. тыс. руб.</t>
  </si>
  <si>
    <t>Сведения об исполнении расходной части бюджета городского поселения Красногорский за 1 квартал 2023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</si>
</sst>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49" fontId="2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164" fontId="2" fillId="0" borderId="2" xfId="0" applyNumberFormat="1" applyFont="1" applyBorder="1"/>
    <xf numFmtId="164" fontId="1" fillId="0" borderId="2" xfId="0" applyNumberFormat="1" applyFont="1" applyBorder="1"/>
    <xf numFmtId="49" fontId="2" fillId="0" borderId="3" xfId="0" applyNumberFormat="1" applyFont="1" applyBorder="1"/>
    <xf numFmtId="4" fontId="2" fillId="0" borderId="3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49" fontId="2" fillId="0" borderId="5" xfId="0" applyNumberFormat="1" applyFont="1" applyBorder="1"/>
    <xf numFmtId="4" fontId="2" fillId="0" borderId="5" xfId="0" applyNumberFormat="1" applyFont="1" applyBorder="1"/>
    <xf numFmtId="4" fontId="2" fillId="0" borderId="1" xfId="0" applyNumberFormat="1" applyFont="1" applyBorder="1"/>
    <xf numFmtId="164" fontId="2" fillId="0" borderId="1" xfId="0" applyNumberFormat="1" applyFont="1" applyBorder="1"/>
    <xf numFmtId="49" fontId="1" fillId="0" borderId="6" xfId="0" applyNumberFormat="1" applyFont="1" applyBorder="1"/>
    <xf numFmtId="49" fontId="1" fillId="0" borderId="7" xfId="0" applyNumberFormat="1" applyFont="1" applyBorder="1"/>
    <xf numFmtId="4" fontId="1" fillId="0" borderId="7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2" fillId="0" borderId="5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164" fontId="1" fillId="0" borderId="11" xfId="0" applyNumberFormat="1" applyFont="1" applyBorder="1"/>
    <xf numFmtId="49" fontId="2" fillId="0" borderId="1" xfId="0" applyNumberFormat="1" applyFont="1" applyBorder="1" applyAlignment="1">
      <alignment wrapText="1"/>
    </xf>
    <xf numFmtId="49" fontId="2" fillId="0" borderId="12" xfId="0" applyNumberFormat="1" applyFont="1" applyBorder="1"/>
    <xf numFmtId="4" fontId="2" fillId="0" borderId="12" xfId="0" applyNumberFormat="1" applyFont="1" applyBorder="1"/>
    <xf numFmtId="164" fontId="2" fillId="0" borderId="12" xfId="0" applyNumberFormat="1" applyFont="1" applyBorder="1"/>
    <xf numFmtId="165" fontId="1" fillId="0" borderId="8" xfId="0" applyNumberFormat="1" applyFont="1" applyBorder="1"/>
    <xf numFmtId="49" fontId="2" fillId="0" borderId="13" xfId="0" applyNumberFormat="1" applyFont="1" applyBorder="1"/>
    <xf numFmtId="0" fontId="4" fillId="0" borderId="0" xfId="0" applyFont="1"/>
    <xf numFmtId="49" fontId="1" fillId="0" borderId="3" xfId="0" applyNumberFormat="1" applyFont="1" applyBorder="1"/>
    <xf numFmtId="4" fontId="1" fillId="0" borderId="3" xfId="0" applyNumberFormat="1" applyFont="1" applyBorder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abSelected="1" zoomScaleNormal="100" workbookViewId="0">
      <selection sqref="A1:G1"/>
    </sheetView>
  </sheetViews>
  <sheetFormatPr defaultRowHeight="15"/>
  <cols>
    <col min="1" max="1" width="8.28515625"/>
    <col min="2" max="2" width="62.42578125"/>
    <col min="3" max="4" width="13"/>
    <col min="5" max="5" width="13.42578125"/>
    <col min="6" max="6" width="12.28515625"/>
    <col min="7" max="7" width="12.7109375"/>
    <col min="8" max="1025" width="8.28515625"/>
  </cols>
  <sheetData>
    <row r="1" spans="1:9" ht="34.5" customHeight="1">
      <c r="A1" s="36" t="s">
        <v>47</v>
      </c>
      <c r="B1" s="36"/>
      <c r="C1" s="36"/>
      <c r="D1" s="36"/>
      <c r="E1" s="36"/>
      <c r="F1" s="36"/>
      <c r="G1" s="36"/>
    </row>
    <row r="2" spans="1:9" ht="18.75">
      <c r="A2" s="1"/>
      <c r="B2" s="1"/>
      <c r="C2" s="1"/>
      <c r="D2" s="1"/>
      <c r="E2" s="1"/>
      <c r="F2" s="1"/>
      <c r="G2" s="1"/>
    </row>
    <row r="3" spans="1:9" ht="60.75" customHeight="1">
      <c r="A3" s="2"/>
      <c r="B3" s="3" t="s">
        <v>0</v>
      </c>
      <c r="C3" s="4" t="s">
        <v>46</v>
      </c>
      <c r="D3" s="4" t="s">
        <v>1</v>
      </c>
      <c r="E3" s="4" t="s">
        <v>2</v>
      </c>
      <c r="F3" s="4" t="s">
        <v>3</v>
      </c>
      <c r="G3" s="4" t="s">
        <v>4</v>
      </c>
      <c r="H3" s="5"/>
      <c r="I3" s="5"/>
    </row>
    <row r="4" spans="1:9" ht="18.75">
      <c r="A4" s="6" t="s">
        <v>5</v>
      </c>
      <c r="B4" s="6" t="s">
        <v>6</v>
      </c>
      <c r="C4" s="7">
        <f>C5+C6+C7</f>
        <v>8500.4</v>
      </c>
      <c r="D4" s="7">
        <f>D5+D6+D7</f>
        <v>2252.8852899999997</v>
      </c>
      <c r="E4" s="7">
        <f>E5+E6+E7</f>
        <v>2011.66263</v>
      </c>
      <c r="F4" s="8">
        <f>E4*100/C4</f>
        <v>23.665505505623265</v>
      </c>
      <c r="G4" s="9">
        <f>E4*100/D4</f>
        <v>89.292723376963423</v>
      </c>
    </row>
    <row r="5" spans="1:9" ht="18.75">
      <c r="A5" s="10" t="s">
        <v>7</v>
      </c>
      <c r="B5" s="10" t="s">
        <v>8</v>
      </c>
      <c r="C5" s="11">
        <v>8235.4</v>
      </c>
      <c r="D5" s="11">
        <f>C5/4*1</f>
        <v>2058.85</v>
      </c>
      <c r="E5" s="11">
        <v>1971.66263</v>
      </c>
      <c r="F5" s="12">
        <f>E5*100/C5</f>
        <v>23.941309833159291</v>
      </c>
      <c r="G5" s="13">
        <f>E5*100/D5</f>
        <v>95.765239332637165</v>
      </c>
    </row>
    <row r="6" spans="1:9" ht="18.75">
      <c r="A6" s="14" t="s">
        <v>9</v>
      </c>
      <c r="B6" s="14" t="s">
        <v>10</v>
      </c>
      <c r="C6" s="15">
        <v>50</v>
      </c>
      <c r="D6" s="11">
        <f>C6/4*1</f>
        <v>12.5</v>
      </c>
      <c r="E6" s="15">
        <v>0</v>
      </c>
      <c r="F6" s="12">
        <f>E6*100/C6</f>
        <v>0</v>
      </c>
      <c r="G6" s="13">
        <f>E6*100/D6</f>
        <v>0</v>
      </c>
    </row>
    <row r="7" spans="1:9" ht="18.75">
      <c r="A7" s="2" t="s">
        <v>11</v>
      </c>
      <c r="B7" s="2" t="s">
        <v>12</v>
      </c>
      <c r="C7" s="16">
        <v>215</v>
      </c>
      <c r="D7" s="11">
        <v>181.53529</v>
      </c>
      <c r="E7" s="16">
        <v>40</v>
      </c>
      <c r="F7" s="12">
        <f>E7*100/C7</f>
        <v>18.604651162790699</v>
      </c>
      <c r="G7" s="17">
        <f>E7*100/D7</f>
        <v>22.034283251482396</v>
      </c>
    </row>
    <row r="8" spans="1:9" ht="18.75">
      <c r="A8" s="18" t="s">
        <v>13</v>
      </c>
      <c r="B8" s="19" t="s">
        <v>14</v>
      </c>
      <c r="C8" s="20">
        <f>SUM(C9)</f>
        <v>548.6</v>
      </c>
      <c r="D8" s="20">
        <f>SUM(D9)</f>
        <v>137.15</v>
      </c>
      <c r="E8" s="20">
        <f>SUM(E9)</f>
        <v>124.78700000000001</v>
      </c>
      <c r="F8" s="21">
        <f>SUM(F9)</f>
        <v>22.746445497630333</v>
      </c>
      <c r="G8" s="22">
        <f>SUM(G9)</f>
        <v>90.985781990521332</v>
      </c>
    </row>
    <row r="9" spans="1:9" ht="18.75">
      <c r="A9" s="14" t="s">
        <v>15</v>
      </c>
      <c r="B9" s="14" t="s">
        <v>14</v>
      </c>
      <c r="C9" s="16">
        <v>548.6</v>
      </c>
      <c r="D9" s="11">
        <f>C9/4*1</f>
        <v>137.15</v>
      </c>
      <c r="E9" s="16">
        <v>124.78700000000001</v>
      </c>
      <c r="F9" s="12">
        <f t="shared" ref="F9:F18" si="0">E9*100/C9</f>
        <v>22.746445497630333</v>
      </c>
      <c r="G9" s="17">
        <f t="shared" ref="G9:G18" si="1">E9*100/D9</f>
        <v>90.985781990521332</v>
      </c>
    </row>
    <row r="10" spans="1:9" ht="18.75">
      <c r="A10" s="18" t="s">
        <v>16</v>
      </c>
      <c r="B10" s="19" t="s">
        <v>17</v>
      </c>
      <c r="C10" s="20">
        <f>C11</f>
        <v>350</v>
      </c>
      <c r="D10" s="20">
        <f>D11</f>
        <v>87.5</v>
      </c>
      <c r="E10" s="20">
        <f>E11</f>
        <v>0</v>
      </c>
      <c r="F10" s="21">
        <f t="shared" si="0"/>
        <v>0</v>
      </c>
      <c r="G10" s="22">
        <f t="shared" si="1"/>
        <v>0</v>
      </c>
    </row>
    <row r="11" spans="1:9" ht="18.75">
      <c r="A11" s="14" t="s">
        <v>18</v>
      </c>
      <c r="B11" s="14" t="s">
        <v>19</v>
      </c>
      <c r="C11" s="15">
        <v>350</v>
      </c>
      <c r="D11" s="11">
        <f>C11/4*1</f>
        <v>87.5</v>
      </c>
      <c r="E11" s="15">
        <v>0</v>
      </c>
      <c r="F11" s="23">
        <f t="shared" si="0"/>
        <v>0</v>
      </c>
      <c r="G11" s="23">
        <f t="shared" si="1"/>
        <v>0</v>
      </c>
    </row>
    <row r="12" spans="1:9" ht="18.75">
      <c r="A12" s="18" t="s">
        <v>20</v>
      </c>
      <c r="B12" s="19" t="s">
        <v>21</v>
      </c>
      <c r="C12" s="24">
        <f>C13+C14</f>
        <v>8882.3665499999988</v>
      </c>
      <c r="D12" s="25">
        <f>SUM(D13:D14)</f>
        <v>2220.5916374999997</v>
      </c>
      <c r="E12" s="25">
        <f>SUM(E13:E14)</f>
        <v>965.57433000000003</v>
      </c>
      <c r="F12" s="21">
        <f t="shared" si="0"/>
        <v>10.870687722294011</v>
      </c>
      <c r="G12" s="26">
        <f t="shared" si="1"/>
        <v>43.482750889176046</v>
      </c>
    </row>
    <row r="13" spans="1:9" ht="18.75">
      <c r="A13" s="14" t="s">
        <v>22</v>
      </c>
      <c r="B13" s="14" t="s">
        <v>23</v>
      </c>
      <c r="C13" s="15">
        <v>7282.3665499999997</v>
      </c>
      <c r="D13" s="11">
        <f>C13/4*1</f>
        <v>1820.5916374999999</v>
      </c>
      <c r="E13" s="15">
        <v>959.57433000000003</v>
      </c>
      <c r="F13" s="23">
        <f t="shared" si="0"/>
        <v>13.176682654074863</v>
      </c>
      <c r="G13" s="23">
        <f t="shared" si="1"/>
        <v>52.706730616299453</v>
      </c>
    </row>
    <row r="14" spans="1:9" ht="37.5">
      <c r="A14" s="2" t="s">
        <v>24</v>
      </c>
      <c r="B14" s="27" t="s">
        <v>25</v>
      </c>
      <c r="C14" s="16">
        <v>1600</v>
      </c>
      <c r="D14" s="16">
        <f>C14/4*1</f>
        <v>400</v>
      </c>
      <c r="E14" s="16">
        <v>6</v>
      </c>
      <c r="F14" s="17">
        <f t="shared" si="0"/>
        <v>0.375</v>
      </c>
      <c r="G14" s="17">
        <f t="shared" si="1"/>
        <v>1.5</v>
      </c>
    </row>
    <row r="15" spans="1:9" ht="18.75">
      <c r="A15" s="18" t="s">
        <v>26</v>
      </c>
      <c r="B15" s="19" t="s">
        <v>27</v>
      </c>
      <c r="C15" s="20">
        <f>SUM(C16+C17+C18)</f>
        <v>9505.5650000000005</v>
      </c>
      <c r="D15" s="20">
        <f>SUM(D16+D17+D18)</f>
        <v>2376.3912500000001</v>
      </c>
      <c r="E15" s="20">
        <f>SUM(E16+E17+E18)</f>
        <v>1165.1393</v>
      </c>
      <c r="F15" s="21">
        <f t="shared" si="0"/>
        <v>12.257443928898493</v>
      </c>
      <c r="G15" s="22">
        <f t="shared" si="1"/>
        <v>49.029775715593971</v>
      </c>
    </row>
    <row r="16" spans="1:9" ht="18.75">
      <c r="A16" s="10" t="s">
        <v>28</v>
      </c>
      <c r="B16" s="10" t="s">
        <v>29</v>
      </c>
      <c r="C16" s="11">
        <v>511.07499999999999</v>
      </c>
      <c r="D16" s="11">
        <f>C16/4*1</f>
        <v>127.76875</v>
      </c>
      <c r="E16" s="11">
        <v>134.37350000000001</v>
      </c>
      <c r="F16" s="13">
        <f t="shared" si="0"/>
        <v>26.292325001222913</v>
      </c>
      <c r="G16" s="13">
        <f t="shared" si="1"/>
        <v>105.16930000489165</v>
      </c>
    </row>
    <row r="17" spans="1:8" ht="18.75">
      <c r="A17" s="28" t="s">
        <v>30</v>
      </c>
      <c r="B17" s="28" t="s">
        <v>31</v>
      </c>
      <c r="C17" s="29">
        <v>184</v>
      </c>
      <c r="D17" s="11">
        <f>C17/4*1</f>
        <v>46</v>
      </c>
      <c r="E17" s="29">
        <v>12.57634</v>
      </c>
      <c r="F17" s="30">
        <f t="shared" si="0"/>
        <v>6.8349673913043478</v>
      </c>
      <c r="G17" s="30">
        <f t="shared" si="1"/>
        <v>27.339869565217391</v>
      </c>
    </row>
    <row r="18" spans="1:8" ht="19.5" thickBot="1">
      <c r="A18" s="28" t="s">
        <v>32</v>
      </c>
      <c r="B18" s="28" t="s">
        <v>33</v>
      </c>
      <c r="C18" s="29">
        <v>8810.49</v>
      </c>
      <c r="D18" s="11">
        <f>C18/4*1</f>
        <v>2202.6224999999999</v>
      </c>
      <c r="E18" s="29">
        <v>1018.1894600000001</v>
      </c>
      <c r="F18" s="30">
        <f t="shared" si="0"/>
        <v>11.556558829304615</v>
      </c>
      <c r="G18" s="30">
        <f t="shared" si="1"/>
        <v>46.22623531721846</v>
      </c>
    </row>
    <row r="19" spans="1:8" ht="19.5" thickBot="1">
      <c r="A19" s="18" t="s">
        <v>34</v>
      </c>
      <c r="B19" s="19" t="s">
        <v>35</v>
      </c>
      <c r="C19" s="20">
        <f>C20</f>
        <v>1011.5</v>
      </c>
      <c r="D19" s="20">
        <f>D20</f>
        <v>252.875</v>
      </c>
      <c r="E19" s="20">
        <f>E20</f>
        <v>252.86960999999999</v>
      </c>
      <c r="F19" s="21">
        <f t="shared" ref="F19:F25" si="2">E19*100/C19</f>
        <v>24.999467128027682</v>
      </c>
      <c r="G19" s="26">
        <f t="shared" ref="G19:G25" si="3">E19*100/D19</f>
        <v>99.997868512110728</v>
      </c>
    </row>
    <row r="20" spans="1:8" ht="18.75">
      <c r="A20" s="14" t="s">
        <v>36</v>
      </c>
      <c r="B20" s="14" t="s">
        <v>37</v>
      </c>
      <c r="C20" s="15">
        <v>1011.5</v>
      </c>
      <c r="D20" s="11">
        <f>C20/4*1</f>
        <v>252.875</v>
      </c>
      <c r="E20" s="15">
        <v>252.86960999999999</v>
      </c>
      <c r="F20" s="23">
        <f t="shared" si="2"/>
        <v>24.999467128027682</v>
      </c>
      <c r="G20" s="23">
        <f t="shared" si="3"/>
        <v>99.997868512110728</v>
      </c>
    </row>
    <row r="21" spans="1:8" ht="18.75">
      <c r="A21" s="18" t="s">
        <v>38</v>
      </c>
      <c r="B21" s="19" t="s">
        <v>39</v>
      </c>
      <c r="C21" s="20">
        <f>C22+C23</f>
        <v>426</v>
      </c>
      <c r="D21" s="20">
        <f>D22+D23</f>
        <v>106.5</v>
      </c>
      <c r="E21" s="20">
        <f>E22+E23</f>
        <v>42.294159999999998</v>
      </c>
      <c r="F21" s="21">
        <f t="shared" si="2"/>
        <v>9.9282065727699536</v>
      </c>
      <c r="G21" s="31">
        <f t="shared" si="3"/>
        <v>39.712826291079814</v>
      </c>
    </row>
    <row r="22" spans="1:8" ht="18.75">
      <c r="A22" s="10" t="s">
        <v>40</v>
      </c>
      <c r="B22" s="10" t="s">
        <v>41</v>
      </c>
      <c r="C22" s="11">
        <v>426</v>
      </c>
      <c r="D22" s="11">
        <f>C22/4*1</f>
        <v>106.5</v>
      </c>
      <c r="E22" s="11">
        <v>42.294159999999998</v>
      </c>
      <c r="F22" s="13">
        <f t="shared" si="2"/>
        <v>9.9282065727699536</v>
      </c>
      <c r="G22" s="13">
        <f t="shared" si="3"/>
        <v>39.712826291079814</v>
      </c>
    </row>
    <row r="23" spans="1:8" ht="18.75" hidden="1">
      <c r="A23" s="2" t="s">
        <v>42</v>
      </c>
      <c r="B23" s="2" t="s">
        <v>43</v>
      </c>
      <c r="C23" s="16"/>
      <c r="D23" s="15">
        <f>C23/4</f>
        <v>0</v>
      </c>
      <c r="E23" s="16"/>
      <c r="F23" s="23" t="e">
        <f t="shared" si="2"/>
        <v>#DIV/0!</v>
      </c>
      <c r="G23" s="23" t="e">
        <f t="shared" si="3"/>
        <v>#DIV/0!</v>
      </c>
    </row>
    <row r="24" spans="1:8" ht="0.75" customHeight="1" thickBot="1">
      <c r="A24" s="28" t="s">
        <v>42</v>
      </c>
      <c r="B24" s="2" t="s">
        <v>43</v>
      </c>
      <c r="C24" s="16"/>
      <c r="D24" s="11"/>
      <c r="E24" s="16"/>
      <c r="F24" s="17"/>
      <c r="G24" s="17"/>
    </row>
    <row r="25" spans="1:8" ht="19.5" thickBot="1">
      <c r="A25" s="32"/>
      <c r="B25" s="18" t="s">
        <v>44</v>
      </c>
      <c r="C25" s="20">
        <f>C4+C10+C12+C15+C19+C21+C8</f>
        <v>29224.431550000001</v>
      </c>
      <c r="D25" s="20">
        <f t="shared" ref="D25:E25" si="4">D4+D10+D12+D15+D19+D21+D8</f>
        <v>7433.8931775000001</v>
      </c>
      <c r="E25" s="20">
        <f t="shared" si="4"/>
        <v>4562.3270300000004</v>
      </c>
      <c r="F25" s="21">
        <f t="shared" si="2"/>
        <v>15.611345672179551</v>
      </c>
      <c r="G25" s="31">
        <f t="shared" si="3"/>
        <v>61.371974563862373</v>
      </c>
      <c r="H25" s="33"/>
    </row>
    <row r="26" spans="1:8" ht="18.75">
      <c r="A26" s="28"/>
      <c r="B26" s="34" t="s">
        <v>45</v>
      </c>
      <c r="C26" s="35">
        <v>-2089.8000000000002</v>
      </c>
      <c r="D26" s="35"/>
      <c r="E26" s="35">
        <v>-381.58093000000002</v>
      </c>
      <c r="F26" s="11"/>
      <c r="G26" s="11"/>
    </row>
  </sheetData>
  <mergeCells count="1">
    <mergeCell ref="A1:G1"/>
  </mergeCells>
  <pageMargins left="0.31527777777777799" right="0.31527777777777799" top="0.74791666666666701" bottom="0.35416666666666702" header="0.51180555555555496" footer="0.51180555555555496"/>
  <pageSetup paperSize="9" firstPageNumber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13</cp:revision>
  <cp:lastPrinted>2023-05-16T07:27:11Z</cp:lastPrinted>
  <dcterms:created xsi:type="dcterms:W3CDTF">2006-09-28T05:33:49Z</dcterms:created>
  <dcterms:modified xsi:type="dcterms:W3CDTF">2023-05-18T07:18:48Z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