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55" windowWidth="17895" windowHeight="11190"/>
  </bookViews>
  <sheets>
    <sheet name="Форма 3" sheetId="1" r:id="rId1"/>
  </sheets>
  <definedNames>
    <definedName name="_xlnm.Print_Titles" localSheetId="0">'Форма 3'!$9:$13</definedName>
    <definedName name="_xlnm.Print_Area" localSheetId="0">'Форма 3'!$A$1:$S$36</definedName>
  </definedNames>
  <calcPr calcId="145621"/>
</workbook>
</file>

<file path=xl/calcChain.xml><?xml version="1.0" encoding="utf-8"?>
<calcChain xmlns="http://schemas.openxmlformats.org/spreadsheetml/2006/main">
  <c r="L32" i="1" l="1"/>
  <c r="L33" i="1"/>
  <c r="L31" i="1"/>
  <c r="K33" i="1"/>
  <c r="K32" i="1"/>
  <c r="K31" i="1"/>
  <c r="J33" i="1"/>
  <c r="J32" i="1"/>
  <c r="J31" i="1"/>
  <c r="L27" i="1"/>
  <c r="L28" i="1"/>
  <c r="L26" i="1"/>
  <c r="K28" i="1"/>
  <c r="K27" i="1"/>
  <c r="K26" i="1"/>
  <c r="J28" i="1"/>
  <c r="J27" i="1"/>
  <c r="J26" i="1"/>
  <c r="L22" i="1"/>
  <c r="L23" i="1"/>
  <c r="L21" i="1"/>
  <c r="K23" i="1"/>
  <c r="K22" i="1"/>
  <c r="K21" i="1"/>
  <c r="J23" i="1"/>
  <c r="J22" i="1"/>
  <c r="J21" i="1"/>
  <c r="J17" i="1"/>
  <c r="J18" i="1"/>
  <c r="J16" i="1"/>
  <c r="M17" i="1"/>
  <c r="M16" i="1"/>
  <c r="L18" i="1" l="1"/>
  <c r="L17" i="1"/>
  <c r="L16" i="1"/>
  <c r="J19" i="1"/>
  <c r="K18" i="1"/>
  <c r="K17" i="1"/>
  <c r="K16" i="1"/>
  <c r="Q34" i="1" l="1"/>
  <c r="Q30" i="1" s="1"/>
  <c r="N34" i="1"/>
  <c r="J34" i="1"/>
  <c r="J30" i="1" s="1"/>
  <c r="G34" i="1"/>
  <c r="G30" i="1" s="1"/>
  <c r="D34" i="1"/>
  <c r="D30" i="1" s="1"/>
  <c r="S30" i="1"/>
  <c r="R30" i="1"/>
  <c r="P30" i="1"/>
  <c r="O30" i="1"/>
  <c r="O14" i="1" s="1"/>
  <c r="N30" i="1"/>
  <c r="M30" i="1"/>
  <c r="L30" i="1"/>
  <c r="K30" i="1"/>
  <c r="I30" i="1"/>
  <c r="H30" i="1"/>
  <c r="F30" i="1"/>
  <c r="E30" i="1"/>
  <c r="C30" i="1"/>
  <c r="C14" i="1" s="1"/>
  <c r="Q29" i="1"/>
  <c r="Q25" i="1" s="1"/>
  <c r="N29" i="1"/>
  <c r="J29" i="1"/>
  <c r="J25" i="1" s="1"/>
  <c r="G29" i="1"/>
  <c r="G25" i="1" s="1"/>
  <c r="D29" i="1"/>
  <c r="S25" i="1"/>
  <c r="R25" i="1"/>
  <c r="P25" i="1"/>
  <c r="O25" i="1"/>
  <c r="N25" i="1"/>
  <c r="M25" i="1"/>
  <c r="L25" i="1"/>
  <c r="K25" i="1"/>
  <c r="I25" i="1"/>
  <c r="H25" i="1"/>
  <c r="F25" i="1"/>
  <c r="E25" i="1"/>
  <c r="D25" i="1"/>
  <c r="C25" i="1"/>
  <c r="Q24" i="1"/>
  <c r="Q20" i="1" s="1"/>
  <c r="N24" i="1"/>
  <c r="J24" i="1"/>
  <c r="J20" i="1" s="1"/>
  <c r="G24" i="1"/>
  <c r="G20" i="1" s="1"/>
  <c r="D24" i="1"/>
  <c r="S20" i="1"/>
  <c r="R20" i="1"/>
  <c r="P20" i="1"/>
  <c r="O20" i="1"/>
  <c r="N20" i="1"/>
  <c r="M20" i="1"/>
  <c r="L20" i="1"/>
  <c r="K20" i="1"/>
  <c r="I20" i="1"/>
  <c r="H20" i="1"/>
  <c r="F20" i="1"/>
  <c r="E20" i="1"/>
  <c r="D20" i="1"/>
  <c r="C20" i="1"/>
  <c r="Q19" i="1"/>
  <c r="Q15" i="1" s="1"/>
  <c r="N19" i="1"/>
  <c r="J15" i="1"/>
  <c r="G19" i="1"/>
  <c r="D19" i="1"/>
  <c r="D15" i="1" s="1"/>
  <c r="S15" i="1"/>
  <c r="S14" i="1" s="1"/>
  <c r="R15" i="1"/>
  <c r="R14" i="1" s="1"/>
  <c r="P15" i="1"/>
  <c r="O15" i="1"/>
  <c r="N15" i="1"/>
  <c r="M15" i="1"/>
  <c r="L15" i="1"/>
  <c r="K15" i="1"/>
  <c r="I15" i="1"/>
  <c r="H15" i="1"/>
  <c r="G15" i="1"/>
  <c r="F15" i="1"/>
  <c r="F14" i="1" s="1"/>
  <c r="E15" i="1"/>
  <c r="C15" i="1"/>
  <c r="N14" i="1" l="1"/>
  <c r="K14" i="1"/>
  <c r="D14" i="1"/>
  <c r="I14" i="1"/>
  <c r="M14" i="1"/>
  <c r="J14" i="1"/>
  <c r="E14" i="1"/>
  <c r="H14" i="1"/>
  <c r="L14" i="1"/>
  <c r="P14" i="1"/>
  <c r="G14" i="1"/>
  <c r="Q14" i="1"/>
</calcChain>
</file>

<file path=xl/sharedStrings.xml><?xml version="1.0" encoding="utf-8"?>
<sst xmlns="http://schemas.openxmlformats.org/spreadsheetml/2006/main" count="69" uniqueCount="39">
  <si>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</si>
  <si>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</si>
  <si>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</si>
  <si>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</si>
  <si>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</si>
  <si>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</si>
  <si>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</si>
  <si>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</si>
  <si>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</si>
  <si>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</si>
  <si>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</si>
  <si>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</si>
  <si>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</si>
  <si>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</si>
  <si>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</si>
  <si>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</si>
  <si>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</si>
  <si>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</si>
  <si>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</si>
  <si>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</si>
  <si>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</si>
  <si>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</si>
  <si>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</si>
  <si>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</si>
  <si>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</si>
  <si>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</si>
  <si>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</si>
  <si>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</si>
  <si>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r>
      <t xml:space="preserve">Всего по </t>
    </r>
    <r>
      <rPr>
        <sz val="16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</si>
  <si>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2019 года</t>
  </si>
  <si>
    <t>Итого по Звениговский муниципальный район</t>
  </si>
  <si>
    <t>Всего по этапу 2022 года</t>
  </si>
  <si>
    <t>Всего по этапу 2023 года</t>
  </si>
  <si>
    <t>Всего по этапу 2024 года</t>
  </si>
  <si>
    <t>Приложение №   3</t>
  </si>
  <si>
    <t xml:space="preserve">ГП Звенигово </t>
  </si>
  <si>
    <t>ГП Красногорский</t>
  </si>
  <si>
    <t>ГП Суслонгер</t>
  </si>
  <si>
    <t>Кужмарское 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</si>
</sst>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topLeftCell="A7" zoomScale="50" zoomScaleNormal="50" workbookViewId="0">
      <selection activeCell="M31" sqref="M31"/>
    </sheetView>
  </sheetViews>
  <sheetFormatPr defaultRowHeight="15" x14ac:dyDescent="0.25"/>
  <cols>
    <col min="1" max="1" width="4.7109375" customWidth="1"/>
    <col min="2" max="2" width="50.7109375" style="1" customWidth="1"/>
    <col min="3" max="3" width="20.7109375" customWidth="1"/>
    <col min="4" max="4" width="18.7109375" customWidth="1"/>
    <col min="5" max="5" width="20.7109375" customWidth="1"/>
    <col min="6" max="6" width="23.140625" customWidth="1"/>
    <col min="7" max="8" width="20.7109375" customWidth="1"/>
    <col min="9" max="9" width="21.42578125" customWidth="1"/>
    <col min="10" max="15" width="20.7109375" customWidth="1"/>
    <col min="16" max="16" width="22.7109375" customWidth="1"/>
    <col min="17" max="19" width="20.7109375" customWidth="1"/>
  </cols>
  <sheetData>
    <row r="1" spans="1:19" ht="18.75" customHeight="1" x14ac:dyDescent="0.3">
      <c r="B1"/>
      <c r="D1" s="3"/>
      <c r="E1" s="4"/>
      <c r="F1" s="4"/>
      <c r="P1" s="9"/>
      <c r="Q1" s="23" t="s">
        <v>34</v>
      </c>
      <c r="R1" s="23"/>
      <c r="S1" s="23"/>
    </row>
    <row r="2" spans="1:19" ht="18.75" customHeight="1" x14ac:dyDescent="0.3">
      <c r="B2"/>
      <c r="D2" s="3"/>
      <c r="E2" s="4"/>
      <c r="F2" s="4"/>
      <c r="P2" s="9"/>
      <c r="Q2" s="22"/>
      <c r="R2" s="22"/>
      <c r="S2" s="22"/>
    </row>
    <row r="3" spans="1:19" ht="18.75" customHeight="1" x14ac:dyDescent="0.3">
      <c r="B3"/>
      <c r="D3" s="3"/>
      <c r="E3" s="4"/>
      <c r="F3" s="4"/>
      <c r="P3" s="9"/>
      <c r="Q3" s="22"/>
      <c r="R3" s="22"/>
      <c r="S3" s="22"/>
    </row>
    <row r="4" spans="1:19" ht="25.5" customHeight="1" x14ac:dyDescent="0.25">
      <c r="B4"/>
      <c r="D4" s="3"/>
      <c r="E4" s="4"/>
      <c r="F4" s="4"/>
      <c r="O4" s="22"/>
      <c r="P4" s="22"/>
      <c r="Q4" s="22"/>
      <c r="R4" s="22"/>
      <c r="S4" s="22"/>
    </row>
    <row r="7" spans="1:19" ht="20.25" customHeight="1" x14ac:dyDescent="0.25">
      <c r="A7" s="2"/>
      <c r="B7" s="24" t="s">
        <v>0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</row>
    <row r="9" spans="1:19" ht="69" customHeight="1" x14ac:dyDescent="0.25">
      <c r="A9" s="18" t="s">
        <v>1</v>
      </c>
      <c r="B9" s="17" t="s">
        <v>2</v>
      </c>
      <c r="C9" s="17" t="s">
        <v>3</v>
      </c>
      <c r="D9" s="17" t="s">
        <v>4</v>
      </c>
      <c r="E9" s="17"/>
      <c r="F9" s="17"/>
      <c r="G9" s="17" t="s">
        <v>5</v>
      </c>
      <c r="H9" s="17"/>
      <c r="I9" s="17"/>
      <c r="J9" s="17" t="s">
        <v>6</v>
      </c>
      <c r="K9" s="17"/>
      <c r="L9" s="17"/>
      <c r="M9" s="17"/>
      <c r="N9" s="17" t="s">
        <v>7</v>
      </c>
      <c r="O9" s="17"/>
      <c r="P9" s="17"/>
      <c r="Q9" s="17" t="s">
        <v>8</v>
      </c>
      <c r="R9" s="17"/>
      <c r="S9" s="17"/>
    </row>
    <row r="10" spans="1:19" ht="16.5" customHeight="1" x14ac:dyDescent="0.25">
      <c r="A10" s="19"/>
      <c r="B10" s="17"/>
      <c r="C10" s="17"/>
      <c r="D10" s="21" t="s">
        <v>9</v>
      </c>
      <c r="E10" s="21" t="s">
        <v>10</v>
      </c>
      <c r="F10" s="21"/>
      <c r="G10" s="21" t="s">
        <v>9</v>
      </c>
      <c r="H10" s="21" t="s">
        <v>10</v>
      </c>
      <c r="I10" s="21"/>
      <c r="J10" s="21" t="s">
        <v>11</v>
      </c>
      <c r="K10" s="21" t="s">
        <v>12</v>
      </c>
      <c r="L10" s="21"/>
      <c r="M10" s="21"/>
      <c r="N10" s="17" t="s">
        <v>11</v>
      </c>
      <c r="O10" s="17" t="s">
        <v>12</v>
      </c>
      <c r="P10" s="17"/>
      <c r="Q10" s="17" t="s">
        <v>11</v>
      </c>
      <c r="R10" s="17" t="s">
        <v>12</v>
      </c>
      <c r="S10" s="17"/>
    </row>
    <row r="11" spans="1:19" ht="149.25" customHeight="1" x14ac:dyDescent="0.25">
      <c r="A11" s="19"/>
      <c r="B11" s="17"/>
      <c r="C11" s="17"/>
      <c r="D11" s="21"/>
      <c r="E11" s="10" t="s">
        <v>13</v>
      </c>
      <c r="F11" s="10" t="s">
        <v>14</v>
      </c>
      <c r="G11" s="21"/>
      <c r="H11" s="10" t="s">
        <v>15</v>
      </c>
      <c r="I11" s="10" t="s">
        <v>16</v>
      </c>
      <c r="J11" s="21"/>
      <c r="K11" s="10" t="s">
        <v>17</v>
      </c>
      <c r="L11" s="10" t="s">
        <v>18</v>
      </c>
      <c r="M11" s="10" t="s">
        <v>19</v>
      </c>
      <c r="N11" s="17"/>
      <c r="O11" s="10" t="s">
        <v>20</v>
      </c>
      <c r="P11" s="10" t="s">
        <v>21</v>
      </c>
      <c r="Q11" s="17"/>
      <c r="R11" s="10" t="s">
        <v>22</v>
      </c>
      <c r="S11" s="10" t="s">
        <v>23</v>
      </c>
    </row>
    <row r="12" spans="1:19" ht="20.25" customHeight="1" x14ac:dyDescent="0.25">
      <c r="A12" s="20"/>
      <c r="B12" s="17"/>
      <c r="C12" s="11" t="s">
        <v>24</v>
      </c>
      <c r="D12" s="11" t="s">
        <v>25</v>
      </c>
      <c r="E12" s="11" t="s">
        <v>25</v>
      </c>
      <c r="F12" s="11" t="s">
        <v>25</v>
      </c>
      <c r="G12" s="11" t="s">
        <v>26</v>
      </c>
      <c r="H12" s="11" t="s">
        <v>26</v>
      </c>
      <c r="I12" s="11" t="s">
        <v>26</v>
      </c>
      <c r="J12" s="11" t="s">
        <v>27</v>
      </c>
      <c r="K12" s="11" t="s">
        <v>27</v>
      </c>
      <c r="L12" s="11" t="s">
        <v>27</v>
      </c>
      <c r="M12" s="11" t="s">
        <v>27</v>
      </c>
      <c r="N12" s="10" t="s">
        <v>27</v>
      </c>
      <c r="O12" s="11" t="s">
        <v>27</v>
      </c>
      <c r="P12" s="10" t="s">
        <v>27</v>
      </c>
      <c r="Q12" s="10" t="s">
        <v>27</v>
      </c>
      <c r="R12" s="10" t="s">
        <v>27</v>
      </c>
      <c r="S12" s="10" t="s">
        <v>27</v>
      </c>
    </row>
    <row r="13" spans="1:19" ht="20.25" customHeight="1" x14ac:dyDescent="0.25">
      <c r="A13" s="11">
        <v>1</v>
      </c>
      <c r="B13" s="10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11">
        <v>13</v>
      </c>
      <c r="N13" s="10">
        <v>14</v>
      </c>
      <c r="O13" s="11">
        <v>15</v>
      </c>
      <c r="P13" s="10">
        <v>16</v>
      </c>
      <c r="Q13" s="10">
        <v>17</v>
      </c>
      <c r="R13" s="10">
        <v>18</v>
      </c>
      <c r="S13" s="10">
        <v>19</v>
      </c>
    </row>
    <row r="14" spans="1:19" ht="94.5" customHeight="1" x14ac:dyDescent="0.25">
      <c r="A14" s="12"/>
      <c r="B14" s="13" t="s">
        <v>28</v>
      </c>
      <c r="C14" s="14">
        <f>SUM(C15,C20,C25,C30)</f>
        <v>1550</v>
      </c>
      <c r="D14" s="14">
        <f>SUM(D15,D20,D25,D30)</f>
        <v>704</v>
      </c>
      <c r="E14" s="14">
        <f>SUM(E15,E20,E25,E30)</f>
        <v>474</v>
      </c>
      <c r="F14" s="14">
        <f>SUM(F15,F20,F25,F30)</f>
        <v>230</v>
      </c>
      <c r="G14" s="15">
        <f>SUM(G15,G20,G25,G30)</f>
        <v>24968.120000000003</v>
      </c>
      <c r="H14" s="15">
        <f>SUM(H15,H20,H25,H30)</f>
        <v>17393.68</v>
      </c>
      <c r="I14" s="15">
        <f>SUM(I15,I20,I25,I30)</f>
        <v>7574.44</v>
      </c>
      <c r="J14" s="15">
        <f>SUM(J15,J20,J25,J30)</f>
        <v>813368211.16999996</v>
      </c>
      <c r="K14" s="15">
        <f>SUM(K15,K20,K25,K30)</f>
        <v>791070366</v>
      </c>
      <c r="L14" s="15">
        <f>SUM(L15,L20,L25,L30)</f>
        <v>16144331.100000001</v>
      </c>
      <c r="M14" s="15">
        <f>SUM(M15,M20,M25,M30)</f>
        <v>6153514.0700000003</v>
      </c>
      <c r="N14" s="15">
        <f>SUM(N15,N20,N25,N30)</f>
        <v>0</v>
      </c>
      <c r="O14" s="15">
        <f>SUM(O15,O20,O25,O30)</f>
        <v>0</v>
      </c>
      <c r="P14" s="15">
        <f>SUM(P15,P20,P25,P30)</f>
        <v>0</v>
      </c>
      <c r="Q14" s="15">
        <f>SUM(Q15,Q20,Q25,Q30)</f>
        <v>0</v>
      </c>
      <c r="R14" s="15">
        <f>SUM(R15,R20,R25,R30)</f>
        <v>0</v>
      </c>
      <c r="S14" s="15">
        <f>SUM(S15,S20,S25,S30)</f>
        <v>0</v>
      </c>
    </row>
    <row r="15" spans="1:19" ht="20.25" x14ac:dyDescent="0.25">
      <c r="A15" s="12"/>
      <c r="B15" s="13" t="s">
        <v>29</v>
      </c>
      <c r="C15" s="14">
        <f t="shared" ref="C15:S15" si="0">SUM(C19)</f>
        <v>238</v>
      </c>
      <c r="D15" s="14">
        <f t="shared" si="0"/>
        <v>109</v>
      </c>
      <c r="E15" s="14">
        <f t="shared" si="0"/>
        <v>62</v>
      </c>
      <c r="F15" s="14">
        <f t="shared" si="0"/>
        <v>47</v>
      </c>
      <c r="G15" s="15">
        <f t="shared" si="0"/>
        <v>4817.1900000000005</v>
      </c>
      <c r="H15" s="15">
        <f t="shared" si="0"/>
        <v>2803.55</v>
      </c>
      <c r="I15" s="15">
        <f t="shared" si="0"/>
        <v>2013.64</v>
      </c>
      <c r="J15" s="15">
        <f t="shared" si="0"/>
        <v>157314383.16</v>
      </c>
      <c r="K15" s="15">
        <f t="shared" si="0"/>
        <v>148137616</v>
      </c>
      <c r="L15" s="15">
        <f t="shared" si="0"/>
        <v>3023253.09</v>
      </c>
      <c r="M15" s="15">
        <f t="shared" si="0"/>
        <v>6153514.0700000003</v>
      </c>
      <c r="N15" s="15">
        <f t="shared" si="0"/>
        <v>0</v>
      </c>
      <c r="O15" s="15">
        <f t="shared" si="0"/>
        <v>0</v>
      </c>
      <c r="P15" s="15">
        <f t="shared" si="0"/>
        <v>0</v>
      </c>
      <c r="Q15" s="15">
        <f t="shared" si="0"/>
        <v>0</v>
      </c>
      <c r="R15" s="15">
        <f t="shared" si="0"/>
        <v>0</v>
      </c>
      <c r="S15" s="15">
        <f t="shared" si="0"/>
        <v>0</v>
      </c>
    </row>
    <row r="16" spans="1:19" ht="20.25" x14ac:dyDescent="0.25">
      <c r="A16" s="12"/>
      <c r="B16" s="16" t="s">
        <v>35</v>
      </c>
      <c r="C16" s="14">
        <v>193</v>
      </c>
      <c r="D16" s="14"/>
      <c r="E16" s="14"/>
      <c r="F16" s="14"/>
      <c r="G16" s="15">
        <v>3879.89</v>
      </c>
      <c r="H16" s="15"/>
      <c r="I16" s="15"/>
      <c r="J16" s="15">
        <f>K16+L16+M16</f>
        <v>127160121.04777411</v>
      </c>
      <c r="K16" s="15">
        <f>K15/G15*G16</f>
        <v>119313885.26137435</v>
      </c>
      <c r="L16" s="15">
        <f>L15/G15*G16</f>
        <v>2435006.5974894278</v>
      </c>
      <c r="M16" s="15">
        <f>M15/223*196.1</f>
        <v>5411229.1889103139</v>
      </c>
      <c r="N16" s="15"/>
      <c r="O16" s="15"/>
      <c r="P16" s="15"/>
      <c r="Q16" s="15"/>
      <c r="R16" s="15"/>
      <c r="S16" s="15"/>
    </row>
    <row r="17" spans="1:19" ht="20.25" x14ac:dyDescent="0.25">
      <c r="A17" s="12"/>
      <c r="B17" s="16" t="s">
        <v>36</v>
      </c>
      <c r="C17" s="14">
        <v>17</v>
      </c>
      <c r="D17" s="14"/>
      <c r="E17" s="14"/>
      <c r="F17" s="14"/>
      <c r="G17" s="15">
        <v>418.8</v>
      </c>
      <c r="H17" s="15"/>
      <c r="I17" s="15"/>
      <c r="J17" s="15">
        <f t="shared" ref="J17:J18" si="1">K17+L17+M17</f>
        <v>13884006.917150542</v>
      </c>
      <c r="K17" s="15">
        <f>K15/G15*G17</f>
        <v>12878884.490916902</v>
      </c>
      <c r="L17" s="15">
        <f>L15/G15*G17</f>
        <v>262837.54514395318</v>
      </c>
      <c r="M17" s="15">
        <f>M15-M16</f>
        <v>742284.88108968642</v>
      </c>
      <c r="N17" s="15"/>
      <c r="O17" s="15"/>
      <c r="P17" s="15"/>
      <c r="Q17" s="15"/>
      <c r="R17" s="15"/>
      <c r="S17" s="15"/>
    </row>
    <row r="18" spans="1:19" ht="20.25" x14ac:dyDescent="0.25">
      <c r="A18" s="12"/>
      <c r="B18" s="16" t="s">
        <v>37</v>
      </c>
      <c r="C18" s="14">
        <v>28</v>
      </c>
      <c r="D18" s="14"/>
      <c r="E18" s="14"/>
      <c r="F18" s="14"/>
      <c r="G18" s="15">
        <v>518.5</v>
      </c>
      <c r="H18" s="15"/>
      <c r="I18" s="15"/>
      <c r="J18" s="15">
        <f t="shared" si="1"/>
        <v>16270255.195075342</v>
      </c>
      <c r="K18" s="15">
        <f>K15/G15*G18</f>
        <v>15944846.247708725</v>
      </c>
      <c r="L18" s="15">
        <f>L15/G15*G18</f>
        <v>325408.94736661826</v>
      </c>
      <c r="M18" s="15"/>
      <c r="N18" s="15"/>
      <c r="O18" s="15"/>
      <c r="P18" s="15"/>
      <c r="Q18" s="15"/>
      <c r="R18" s="15"/>
      <c r="S18" s="15"/>
    </row>
    <row r="19" spans="1:19" ht="40.5" x14ac:dyDescent="0.25">
      <c r="A19" s="12">
        <v>1</v>
      </c>
      <c r="B19" s="13" t="s">
        <v>30</v>
      </c>
      <c r="C19" s="14">
        <v>238</v>
      </c>
      <c r="D19" s="14">
        <f>E19+F19</f>
        <v>109</v>
      </c>
      <c r="E19" s="14">
        <v>62</v>
      </c>
      <c r="F19" s="14">
        <v>47</v>
      </c>
      <c r="G19" s="15">
        <f>H19+I19</f>
        <v>4817.1900000000005</v>
      </c>
      <c r="H19" s="15">
        <v>2803.55</v>
      </c>
      <c r="I19" s="15">
        <v>2013.64</v>
      </c>
      <c r="J19" s="15">
        <f>K19+L19+M19</f>
        <v>157314383.16</v>
      </c>
      <c r="K19" s="15">
        <v>148137616</v>
      </c>
      <c r="L19" s="15">
        <v>3023253.09</v>
      </c>
      <c r="M19" s="15">
        <v>6153514.0700000003</v>
      </c>
      <c r="N19" s="15">
        <f>O19+P19</f>
        <v>0</v>
      </c>
      <c r="O19" s="15">
        <v>0</v>
      </c>
      <c r="P19" s="15">
        <v>0</v>
      </c>
      <c r="Q19" s="15">
        <f>R19+S19</f>
        <v>0</v>
      </c>
      <c r="R19" s="15">
        <v>0</v>
      </c>
      <c r="S19" s="15">
        <v>0</v>
      </c>
    </row>
    <row r="20" spans="1:19" ht="20.25" x14ac:dyDescent="0.25">
      <c r="A20" s="12"/>
      <c r="B20" s="13" t="s">
        <v>31</v>
      </c>
      <c r="C20" s="14">
        <f t="shared" ref="C20:S20" si="2">SUM(C24)</f>
        <v>239</v>
      </c>
      <c r="D20" s="14">
        <f t="shared" si="2"/>
        <v>113</v>
      </c>
      <c r="E20" s="14">
        <f t="shared" si="2"/>
        <v>97</v>
      </c>
      <c r="F20" s="14">
        <f t="shared" si="2"/>
        <v>16</v>
      </c>
      <c r="G20" s="15">
        <f t="shared" si="2"/>
        <v>3722.03</v>
      </c>
      <c r="H20" s="15">
        <f t="shared" si="2"/>
        <v>3333.13</v>
      </c>
      <c r="I20" s="15">
        <f t="shared" si="2"/>
        <v>388.9</v>
      </c>
      <c r="J20" s="15">
        <f t="shared" si="2"/>
        <v>121178130.70999999</v>
      </c>
      <c r="K20" s="15">
        <f t="shared" si="2"/>
        <v>118754568</v>
      </c>
      <c r="L20" s="15">
        <f t="shared" si="2"/>
        <v>2423562.71</v>
      </c>
      <c r="M20" s="15">
        <f t="shared" si="2"/>
        <v>0</v>
      </c>
      <c r="N20" s="15">
        <f t="shared" si="2"/>
        <v>0</v>
      </c>
      <c r="O20" s="15">
        <f t="shared" si="2"/>
        <v>0</v>
      </c>
      <c r="P20" s="15">
        <f t="shared" si="2"/>
        <v>0</v>
      </c>
      <c r="Q20" s="15">
        <f t="shared" si="2"/>
        <v>0</v>
      </c>
      <c r="R20" s="15">
        <f t="shared" si="2"/>
        <v>0</v>
      </c>
      <c r="S20" s="15">
        <f t="shared" si="2"/>
        <v>0</v>
      </c>
    </row>
    <row r="21" spans="1:19" ht="20.25" x14ac:dyDescent="0.25">
      <c r="A21" s="12"/>
      <c r="B21" s="16" t="s">
        <v>35</v>
      </c>
      <c r="C21" s="14">
        <v>14</v>
      </c>
      <c r="D21" s="14"/>
      <c r="E21" s="14"/>
      <c r="F21" s="14"/>
      <c r="G21" s="15">
        <v>409.4</v>
      </c>
      <c r="H21" s="15"/>
      <c r="I21" s="15"/>
      <c r="J21" s="15">
        <f>J20/G20*G21</f>
        <v>13328835.799999997</v>
      </c>
      <c r="K21" s="15">
        <f>K20/G20*G21</f>
        <v>13062259.073462598</v>
      </c>
      <c r="L21" s="15">
        <f>J21-K21</f>
        <v>266576.72653739899</v>
      </c>
      <c r="M21" s="15"/>
      <c r="N21" s="15"/>
      <c r="O21" s="15"/>
      <c r="P21" s="15"/>
      <c r="Q21" s="15"/>
      <c r="R21" s="15"/>
      <c r="S21" s="15"/>
    </row>
    <row r="22" spans="1:19" ht="20.25" x14ac:dyDescent="0.25">
      <c r="A22" s="12"/>
      <c r="B22" s="16" t="s">
        <v>36</v>
      </c>
      <c r="C22" s="14">
        <v>159</v>
      </c>
      <c r="D22" s="14"/>
      <c r="E22" s="14"/>
      <c r="F22" s="14"/>
      <c r="G22" s="15">
        <v>2480.23</v>
      </c>
      <c r="H22" s="15"/>
      <c r="I22" s="15"/>
      <c r="J22" s="15">
        <f>J20/G20*G22</f>
        <v>80748848.109999985</v>
      </c>
      <c r="K22" s="15">
        <f>K20/G20*G22</f>
        <v>79133871.083962247</v>
      </c>
      <c r="L22" s="15">
        <f t="shared" ref="L22:L23" si="3">J22-K22</f>
        <v>1614977.0260377377</v>
      </c>
      <c r="M22" s="15"/>
      <c r="N22" s="15"/>
      <c r="O22" s="15"/>
      <c r="P22" s="15"/>
      <c r="Q22" s="15"/>
      <c r="R22" s="15"/>
      <c r="S22" s="15"/>
    </row>
    <row r="23" spans="1:19" ht="20.25" x14ac:dyDescent="0.25">
      <c r="A23" s="12"/>
      <c r="B23" s="16" t="s">
        <v>37</v>
      </c>
      <c r="C23" s="14">
        <v>66</v>
      </c>
      <c r="D23" s="14"/>
      <c r="E23" s="14"/>
      <c r="F23" s="14"/>
      <c r="G23" s="15">
        <v>832.4</v>
      </c>
      <c r="H23" s="15"/>
      <c r="I23" s="15"/>
      <c r="J23" s="15">
        <f>J20/G20*G23</f>
        <v>27100446.799999997</v>
      </c>
      <c r="K23" s="15">
        <f>K20/G20*G23</f>
        <v>26558437.842575151</v>
      </c>
      <c r="L23" s="15">
        <f t="shared" si="3"/>
        <v>542008.95742484555</v>
      </c>
      <c r="M23" s="15"/>
      <c r="N23" s="15"/>
      <c r="O23" s="15"/>
      <c r="P23" s="15"/>
      <c r="Q23" s="15"/>
      <c r="R23" s="15"/>
      <c r="S23" s="15"/>
    </row>
    <row r="24" spans="1:19" ht="40.5" x14ac:dyDescent="0.25">
      <c r="A24" s="12">
        <v>1</v>
      </c>
      <c r="B24" s="13" t="s">
        <v>30</v>
      </c>
      <c r="C24" s="14">
        <v>239</v>
      </c>
      <c r="D24" s="14">
        <f>E24+F24</f>
        <v>113</v>
      </c>
      <c r="E24" s="14">
        <v>97</v>
      </c>
      <c r="F24" s="14">
        <v>16</v>
      </c>
      <c r="G24" s="15">
        <f>H24+I24</f>
        <v>3722.03</v>
      </c>
      <c r="H24" s="15">
        <v>3333.13</v>
      </c>
      <c r="I24" s="15">
        <v>388.9</v>
      </c>
      <c r="J24" s="15">
        <f>K24+L24+M24</f>
        <v>121178130.70999999</v>
      </c>
      <c r="K24" s="15">
        <v>118754568</v>
      </c>
      <c r="L24" s="15">
        <v>2423562.71</v>
      </c>
      <c r="M24" s="15">
        <v>0</v>
      </c>
      <c r="N24" s="15">
        <f>O24+P24</f>
        <v>0</v>
      </c>
      <c r="O24" s="15">
        <v>0</v>
      </c>
      <c r="P24" s="15">
        <v>0</v>
      </c>
      <c r="Q24" s="15">
        <f>R24+S24</f>
        <v>0</v>
      </c>
      <c r="R24" s="15">
        <v>0</v>
      </c>
      <c r="S24" s="15">
        <v>0</v>
      </c>
    </row>
    <row r="25" spans="1:19" ht="20.25" x14ac:dyDescent="0.25">
      <c r="A25" s="12"/>
      <c r="B25" s="13" t="s">
        <v>32</v>
      </c>
      <c r="C25" s="14">
        <f t="shared" ref="C25:S25" si="4">SUM(C29)</f>
        <v>366</v>
      </c>
      <c r="D25" s="14">
        <f t="shared" si="4"/>
        <v>154</v>
      </c>
      <c r="E25" s="14">
        <f t="shared" si="4"/>
        <v>76</v>
      </c>
      <c r="F25" s="14">
        <f t="shared" si="4"/>
        <v>78</v>
      </c>
      <c r="G25" s="15">
        <f t="shared" si="4"/>
        <v>5155.3599999999997</v>
      </c>
      <c r="H25" s="15">
        <f t="shared" si="4"/>
        <v>2825.7</v>
      </c>
      <c r="I25" s="15">
        <f t="shared" si="4"/>
        <v>2329.66</v>
      </c>
      <c r="J25" s="15">
        <f t="shared" si="4"/>
        <v>167843055.52000001</v>
      </c>
      <c r="K25" s="15">
        <f t="shared" si="4"/>
        <v>164486194</v>
      </c>
      <c r="L25" s="15">
        <f t="shared" si="4"/>
        <v>3356861.52</v>
      </c>
      <c r="M25" s="15">
        <f t="shared" si="4"/>
        <v>0</v>
      </c>
      <c r="N25" s="15">
        <f t="shared" si="4"/>
        <v>0</v>
      </c>
      <c r="O25" s="15">
        <f t="shared" si="4"/>
        <v>0</v>
      </c>
      <c r="P25" s="15">
        <f t="shared" si="4"/>
        <v>0</v>
      </c>
      <c r="Q25" s="15">
        <f t="shared" si="4"/>
        <v>0</v>
      </c>
      <c r="R25" s="15">
        <f t="shared" si="4"/>
        <v>0</v>
      </c>
      <c r="S25" s="15">
        <f t="shared" si="4"/>
        <v>0</v>
      </c>
    </row>
    <row r="26" spans="1:19" ht="20.25" x14ac:dyDescent="0.25">
      <c r="A26" s="12"/>
      <c r="B26" s="16" t="s">
        <v>35</v>
      </c>
      <c r="C26" s="15">
        <v>187</v>
      </c>
      <c r="D26" s="14"/>
      <c r="E26" s="14"/>
      <c r="F26" s="14"/>
      <c r="G26" s="15">
        <v>2599.86</v>
      </c>
      <c r="H26" s="15"/>
      <c r="I26" s="15"/>
      <c r="J26" s="15">
        <f>J25/G25*G26</f>
        <v>84643642.020000011</v>
      </c>
      <c r="K26" s="15">
        <f>K25/G25*G26</f>
        <v>82950768.973037779</v>
      </c>
      <c r="L26" s="15">
        <f>J26-K26</f>
        <v>1692873.0469622314</v>
      </c>
      <c r="M26" s="15"/>
      <c r="N26" s="15"/>
      <c r="O26" s="15"/>
      <c r="P26" s="15"/>
      <c r="Q26" s="15"/>
      <c r="R26" s="15"/>
      <c r="S26" s="15"/>
    </row>
    <row r="27" spans="1:19" ht="20.25" x14ac:dyDescent="0.25">
      <c r="A27" s="12"/>
      <c r="B27" s="16" t="s">
        <v>36</v>
      </c>
      <c r="C27" s="15">
        <v>137</v>
      </c>
      <c r="D27" s="14"/>
      <c r="E27" s="14"/>
      <c r="F27" s="14"/>
      <c r="G27" s="15">
        <v>1940</v>
      </c>
      <c r="H27" s="15"/>
      <c r="I27" s="15"/>
      <c r="J27" s="15">
        <f>J25/G25*G27</f>
        <v>63160580.000000007</v>
      </c>
      <c r="K27" s="15">
        <f>K25/G25*G27</f>
        <v>61897368.245864503</v>
      </c>
      <c r="L27" s="15">
        <f t="shared" ref="L27:L28" si="5">J27-K27</f>
        <v>1263211.7541355044</v>
      </c>
      <c r="M27" s="15"/>
      <c r="N27" s="15"/>
      <c r="O27" s="15"/>
      <c r="P27" s="15"/>
      <c r="Q27" s="15"/>
      <c r="R27" s="15"/>
      <c r="S27" s="15"/>
    </row>
    <row r="28" spans="1:19" ht="20.25" x14ac:dyDescent="0.25">
      <c r="A28" s="12"/>
      <c r="B28" s="16" t="s">
        <v>37</v>
      </c>
      <c r="C28" s="15">
        <v>42</v>
      </c>
      <c r="D28" s="14"/>
      <c r="E28" s="14"/>
      <c r="F28" s="14"/>
      <c r="G28" s="15">
        <v>615</v>
      </c>
      <c r="H28" s="15"/>
      <c r="I28" s="15"/>
      <c r="J28" s="15">
        <f>J25/G25*G28</f>
        <v>20022555.000000004</v>
      </c>
      <c r="K28" s="15">
        <f>K25/G25*G28</f>
        <v>19622103.851137459</v>
      </c>
      <c r="L28" s="15">
        <f t="shared" si="5"/>
        <v>400451.14886254445</v>
      </c>
      <c r="M28" s="15"/>
      <c r="N28" s="15"/>
      <c r="O28" s="15"/>
      <c r="P28" s="15"/>
      <c r="Q28" s="15"/>
      <c r="R28" s="15"/>
      <c r="S28" s="15"/>
    </row>
    <row r="29" spans="1:19" ht="40.5" x14ac:dyDescent="0.25">
      <c r="A29" s="12">
        <v>1</v>
      </c>
      <c r="B29" s="13" t="s">
        <v>30</v>
      </c>
      <c r="C29" s="14">
        <v>366</v>
      </c>
      <c r="D29" s="14">
        <f>E29+F29</f>
        <v>154</v>
      </c>
      <c r="E29" s="14">
        <v>76</v>
      </c>
      <c r="F29" s="14">
        <v>78</v>
      </c>
      <c r="G29" s="15">
        <f>H29+I29</f>
        <v>5155.3599999999997</v>
      </c>
      <c r="H29" s="15">
        <v>2825.7</v>
      </c>
      <c r="I29" s="15">
        <v>2329.66</v>
      </c>
      <c r="J29" s="15">
        <f>K29+L29+M29</f>
        <v>167843055.52000001</v>
      </c>
      <c r="K29" s="15">
        <v>164486194</v>
      </c>
      <c r="L29" s="15">
        <v>3356861.52</v>
      </c>
      <c r="M29" s="15">
        <v>0</v>
      </c>
      <c r="N29" s="15">
        <f>O29+P29</f>
        <v>0</v>
      </c>
      <c r="O29" s="15">
        <v>0</v>
      </c>
      <c r="P29" s="15">
        <v>0</v>
      </c>
      <c r="Q29" s="15">
        <f>R29+S29</f>
        <v>0</v>
      </c>
      <c r="R29" s="15">
        <v>0</v>
      </c>
      <c r="S29" s="15">
        <v>0</v>
      </c>
    </row>
    <row r="30" spans="1:19" ht="20.25" x14ac:dyDescent="0.25">
      <c r="A30" s="12"/>
      <c r="B30" s="13" t="s">
        <v>33</v>
      </c>
      <c r="C30" s="14">
        <f t="shared" ref="C30:S30" si="6">SUM(C34)</f>
        <v>707</v>
      </c>
      <c r="D30" s="14">
        <f t="shared" si="6"/>
        <v>328</v>
      </c>
      <c r="E30" s="14">
        <f t="shared" si="6"/>
        <v>239</v>
      </c>
      <c r="F30" s="14">
        <f t="shared" si="6"/>
        <v>89</v>
      </c>
      <c r="G30" s="15">
        <f t="shared" si="6"/>
        <v>11273.539999999999</v>
      </c>
      <c r="H30" s="15">
        <f t="shared" si="6"/>
        <v>8431.2999999999993</v>
      </c>
      <c r="I30" s="15">
        <f t="shared" si="6"/>
        <v>2842.24</v>
      </c>
      <c r="J30" s="15">
        <f t="shared" si="6"/>
        <v>367032641.77999997</v>
      </c>
      <c r="K30" s="15">
        <f t="shared" si="6"/>
        <v>359691988</v>
      </c>
      <c r="L30" s="15">
        <f t="shared" si="6"/>
        <v>7340653.7800000003</v>
      </c>
      <c r="M30" s="15">
        <f t="shared" si="6"/>
        <v>0</v>
      </c>
      <c r="N30" s="15">
        <f t="shared" si="6"/>
        <v>0</v>
      </c>
      <c r="O30" s="15">
        <f t="shared" si="6"/>
        <v>0</v>
      </c>
      <c r="P30" s="15">
        <f t="shared" si="6"/>
        <v>0</v>
      </c>
      <c r="Q30" s="15">
        <f t="shared" si="6"/>
        <v>0</v>
      </c>
      <c r="R30" s="15">
        <f t="shared" si="6"/>
        <v>0</v>
      </c>
      <c r="S30" s="15">
        <f t="shared" si="6"/>
        <v>0</v>
      </c>
    </row>
    <row r="31" spans="1:19" ht="20.25" x14ac:dyDescent="0.25">
      <c r="A31" s="12"/>
      <c r="B31" s="16" t="s">
        <v>36</v>
      </c>
      <c r="C31" s="15">
        <v>394</v>
      </c>
      <c r="D31" s="14"/>
      <c r="E31" s="14"/>
      <c r="F31" s="14"/>
      <c r="G31" s="15">
        <v>6933.1</v>
      </c>
      <c r="H31" s="15"/>
      <c r="I31" s="15"/>
      <c r="J31" s="15">
        <f>J30/G30*G31</f>
        <v>225720936.70000002</v>
      </c>
      <c r="K31" s="15">
        <f>K30/G30*G31</f>
        <v>221206517.38520467</v>
      </c>
      <c r="L31" s="15">
        <f>J31-K31</f>
        <v>4514419.3147953451</v>
      </c>
      <c r="M31" s="15"/>
      <c r="N31" s="15"/>
      <c r="O31" s="15"/>
      <c r="P31" s="15"/>
      <c r="Q31" s="15"/>
      <c r="R31" s="15"/>
      <c r="S31" s="15"/>
    </row>
    <row r="32" spans="1:19" ht="20.25" x14ac:dyDescent="0.25">
      <c r="A32" s="12"/>
      <c r="B32" s="16" t="s">
        <v>37</v>
      </c>
      <c r="C32" s="15">
        <v>293</v>
      </c>
      <c r="D32" s="14"/>
      <c r="E32" s="14"/>
      <c r="F32" s="14"/>
      <c r="G32" s="15">
        <v>4066.6</v>
      </c>
      <c r="H32" s="15"/>
      <c r="I32" s="15"/>
      <c r="J32" s="15">
        <f>J30/G30*G32</f>
        <v>132396296.2</v>
      </c>
      <c r="K32" s="15">
        <f>K30/G30*G32</f>
        <v>129748369.93533531</v>
      </c>
      <c r="L32" s="15">
        <f t="shared" ref="L32:L33" si="7">J32-K32</f>
        <v>2647926.2646646947</v>
      </c>
      <c r="M32" s="15"/>
      <c r="N32" s="15"/>
      <c r="O32" s="15"/>
      <c r="P32" s="15"/>
      <c r="Q32" s="15"/>
      <c r="R32" s="15"/>
      <c r="S32" s="15"/>
    </row>
    <row r="33" spans="1:19" ht="20.25" x14ac:dyDescent="0.25">
      <c r="A33" s="12"/>
      <c r="B33" s="16" t="s">
        <v>38</v>
      </c>
      <c r="C33" s="15">
        <v>20</v>
      </c>
      <c r="D33" s="14"/>
      <c r="E33" s="14"/>
      <c r="F33" s="14"/>
      <c r="G33" s="15">
        <v>273.83999999999997</v>
      </c>
      <c r="H33" s="15"/>
      <c r="I33" s="15"/>
      <c r="J33" s="15">
        <f>J30/G30*G33</f>
        <v>8915408.879999999</v>
      </c>
      <c r="K33" s="15">
        <f>K30/G30*G33</f>
        <v>8737100.679460045</v>
      </c>
      <c r="L33" s="15">
        <f t="shared" si="7"/>
        <v>178308.20053995401</v>
      </c>
      <c r="M33" s="15"/>
      <c r="N33" s="15"/>
      <c r="O33" s="15"/>
      <c r="P33" s="15"/>
      <c r="Q33" s="15"/>
      <c r="R33" s="15"/>
      <c r="S33" s="15"/>
    </row>
    <row r="34" spans="1:19" ht="40.5" x14ac:dyDescent="0.25">
      <c r="A34" s="12">
        <v>1</v>
      </c>
      <c r="B34" s="13" t="s">
        <v>30</v>
      </c>
      <c r="C34" s="14">
        <v>707</v>
      </c>
      <c r="D34" s="14">
        <f>E34+F34</f>
        <v>328</v>
      </c>
      <c r="E34" s="14">
        <v>239</v>
      </c>
      <c r="F34" s="14">
        <v>89</v>
      </c>
      <c r="G34" s="15">
        <f>H34+I34</f>
        <v>11273.539999999999</v>
      </c>
      <c r="H34" s="15">
        <v>8431.2999999999993</v>
      </c>
      <c r="I34" s="15">
        <v>2842.24</v>
      </c>
      <c r="J34" s="15">
        <f>K34+L34+M34</f>
        <v>367032641.77999997</v>
      </c>
      <c r="K34" s="15">
        <v>359691988</v>
      </c>
      <c r="L34" s="15">
        <v>7340653.7800000003</v>
      </c>
      <c r="M34" s="15">
        <v>0</v>
      </c>
      <c r="N34" s="15">
        <f>O34+P34</f>
        <v>0</v>
      </c>
      <c r="O34" s="15">
        <v>0</v>
      </c>
      <c r="P34" s="15">
        <v>0</v>
      </c>
      <c r="Q34" s="15">
        <f>R34+S34</f>
        <v>0</v>
      </c>
      <c r="R34" s="15">
        <v>0</v>
      </c>
      <c r="S34" s="15">
        <v>0</v>
      </c>
    </row>
    <row r="35" spans="1:19" ht="15.6" customHeight="1" x14ac:dyDescent="0.25">
      <c r="P35" s="5"/>
      <c r="Q35" s="5"/>
      <c r="R35" s="6"/>
    </row>
    <row r="36" spans="1:19" ht="15" customHeight="1" x14ac:dyDescent="0.25">
      <c r="A36" s="7"/>
      <c r="B36" s="7"/>
      <c r="C36" s="7"/>
      <c r="D36" s="7"/>
      <c r="E36" s="7"/>
      <c r="F36" s="7"/>
      <c r="G36" s="7"/>
      <c r="H36" s="7"/>
      <c r="I36" s="3"/>
      <c r="J36" s="3"/>
      <c r="K36" s="3"/>
      <c r="L36" s="3"/>
      <c r="M36" s="3"/>
      <c r="P36" s="8"/>
      <c r="Q36" s="8"/>
      <c r="R36" s="8"/>
      <c r="S36" s="8"/>
    </row>
  </sheetData>
  <sheetProtection formatCells="0" formatColumns="0" formatRows="0" insertColumns="0" insertRows="0" insertHyperlinks="0" deleteColumns="0" deleteRows="0" sort="0" autoFilter="0" pivotTables="0"/>
  <mergeCells count="23">
    <mergeCell ref="Q2:S2"/>
    <mergeCell ref="Q1:S1"/>
    <mergeCell ref="O4:S4"/>
    <mergeCell ref="Q3:S3"/>
    <mergeCell ref="B7:S7"/>
    <mergeCell ref="R10:S10"/>
    <mergeCell ref="J9:M9"/>
    <mergeCell ref="J10:J11"/>
    <mergeCell ref="D9:F9"/>
    <mergeCell ref="G9:I9"/>
    <mergeCell ref="N10:N11"/>
    <mergeCell ref="Q10:Q11"/>
    <mergeCell ref="K10:M10"/>
    <mergeCell ref="O10:P10"/>
    <mergeCell ref="N9:P9"/>
    <mergeCell ref="Q9:S9"/>
    <mergeCell ref="H10:I10"/>
    <mergeCell ref="C9:C11"/>
    <mergeCell ref="B9:B12"/>
    <mergeCell ref="A9:A12"/>
    <mergeCell ref="D10:D11"/>
    <mergeCell ref="G10:G11"/>
    <mergeCell ref="E10:F10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User5</cp:lastModifiedBy>
  <cp:lastPrinted>2019-06-02T09:18:12Z</cp:lastPrinted>
  <dcterms:created xsi:type="dcterms:W3CDTF">2006-09-16T00:00:00Z</dcterms:created>
  <dcterms:modified xsi:type="dcterms:W3CDTF">2019-06-02T10:45:58Z</dcterms:modified>
  <cp:category/>
</cp:coreProperties>
</file>