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19440" windowHeight="15600"/>
  </bookViews>
  <sheets>
    <sheet name="кужмара" sheetId="3" r:id="rId1"/>
  </sheets>
  <definedNames>
    <definedName name="_xlnm.Print_Titles" localSheetId="0">кужмара!$A:$A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2" i="3"/>
  <c r="D67"/>
  <c r="B60"/>
  <c r="C60"/>
  <c r="D62"/>
  <c r="C51"/>
  <c r="C65"/>
  <c r="B65"/>
  <c r="C33"/>
  <c r="B33"/>
  <c r="C7"/>
  <c r="D55"/>
  <c r="D39"/>
  <c r="D37"/>
  <c r="D70"/>
  <c r="D53"/>
  <c r="C44"/>
  <c r="B44"/>
  <c r="D45"/>
  <c r="D42"/>
  <c r="C56" l="1"/>
  <c r="D25"/>
  <c r="D26"/>
  <c r="D27"/>
  <c r="D28"/>
  <c r="D18"/>
  <c r="D19"/>
  <c r="D20"/>
  <c r="D21"/>
  <c r="C31"/>
  <c r="D69"/>
  <c r="D50"/>
  <c r="B57"/>
  <c r="D59"/>
  <c r="B7"/>
  <c r="B31" s="1"/>
  <c r="D29"/>
  <c r="D17"/>
  <c r="D63"/>
  <c r="D54"/>
  <c r="D64"/>
  <c r="D61"/>
  <c r="D58"/>
  <c r="D52"/>
  <c r="D71"/>
  <c r="D47"/>
  <c r="D48"/>
  <c r="D49"/>
  <c r="D24"/>
  <c r="D16"/>
  <c r="D15"/>
  <c r="D23"/>
  <c r="D68"/>
  <c r="D14"/>
  <c r="D22"/>
  <c r="D73"/>
  <c r="D40"/>
  <c r="D13"/>
  <c r="D9"/>
  <c r="D11"/>
  <c r="D12"/>
  <c r="D30"/>
  <c r="D34"/>
  <c r="D36"/>
  <c r="D41"/>
  <c r="D66"/>
  <c r="C74" l="1"/>
  <c r="C75" s="1"/>
  <c r="B74"/>
  <c r="D60"/>
  <c r="D57"/>
  <c r="D51"/>
  <c r="D46"/>
  <c r="B56"/>
  <c r="D33"/>
  <c r="D31"/>
  <c r="D7"/>
  <c r="D65"/>
  <c r="D43" l="1"/>
  <c r="B75"/>
  <c r="D56"/>
  <c r="D74" l="1"/>
</calcChain>
</file>

<file path=xl/sharedStrings.xml><?xml version="1.0" encoding="utf-8"?>
<sst xmlns="http://schemas.openxmlformats.org/spreadsheetml/2006/main" count="76" uniqueCount="76">
  <si>
    <t>из них</t>
  </si>
  <si>
    <t>Налог на доходы физических лиц</t>
  </si>
  <si>
    <t>Единый сельскохозяйственный налог</t>
  </si>
  <si>
    <t>Налог на имущество физических лиц</t>
  </si>
  <si>
    <t>Земельный налог</t>
  </si>
  <si>
    <t>Земельный налог (по обязательствам, возникшим до 1 января 2006г)</t>
  </si>
  <si>
    <t>Итого  доходов</t>
  </si>
  <si>
    <t>Расходы</t>
  </si>
  <si>
    <t>Другие общегосударственные вопросы</t>
  </si>
  <si>
    <t>Мобилизационная и вневойсковая подготовка</t>
  </si>
  <si>
    <t>Благоустройство (в том числе)</t>
  </si>
  <si>
    <t>ИТОГО расходов</t>
  </si>
  <si>
    <t>Госпошлина</t>
  </si>
  <si>
    <t>Комунальное хозяйство в т.ч.</t>
  </si>
  <si>
    <t xml:space="preserve">Наименование </t>
  </si>
  <si>
    <t>% исполнения</t>
  </si>
  <si>
    <t>Безвозмездные поступления</t>
  </si>
  <si>
    <t>Резервный фонд</t>
  </si>
  <si>
    <t>Доходы от сдачи в аренду имущества, составляющего муниципальную казну (за исключением земельных участков)</t>
  </si>
  <si>
    <t>Доходы от продажи земельных участков, гос. собственность на которые не разграничена</t>
  </si>
  <si>
    <t>Доходы от продажи земельных участков, гос. собственность на которые разграничена</t>
  </si>
  <si>
    <t>Плата за увеличение площади земельных участков, находящихся в частной собственности</t>
  </si>
  <si>
    <t>Штрафы,санкции, возмещение ущерба</t>
  </si>
  <si>
    <t>Прочие неналоговые поступления</t>
  </si>
  <si>
    <t>Общегосударственные вопросы, в т.ч.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</si>
  <si>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</si>
  <si>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Жилищное хозяйство</t>
  </si>
  <si>
    <t>СОБСТВЕННЫЕ ДОХОДЫ - всего</t>
  </si>
  <si>
    <t>Программа формирования современной городской среды</t>
  </si>
  <si>
    <t>Доходы от сдачи в аренду имущества, находящегося в оперативном управлении органов местного самоуправления</t>
  </si>
  <si>
    <t>дефицит (-), профицит (+)</t>
  </si>
  <si>
    <t>Невыясненные поступления</t>
  </si>
  <si>
    <t>Другие вопросы в области национальной экономики</t>
  </si>
  <si>
    <t>Исполнение бюджета по Кужмарскому сельскому поселению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</si>
  <si>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</t>
  </si>
  <si>
    <t>Прочие мероприятия по благоустройству</t>
  </si>
  <si>
    <t>Обеспечение комплексного развития сельских территорий</t>
  </si>
  <si>
    <t>Доходы, получаемые в виде арендной платы за земли, находящиеся в собственности поселений</t>
  </si>
  <si>
    <t>Капитальный ремонт и ремонт автомобильных дорог общего пользования за счет средств РМЭ</t>
  </si>
  <si>
    <t>Капитальный ремонт и ремонт автомобильных дорог общего пользования за счет средств местного бюджета (в т.ч. акцизы)</t>
  </si>
  <si>
    <t>Содержание дорог и ремонт общего пользования</t>
  </si>
  <si>
    <t xml:space="preserve">Дорожное хозяйство (дорожные фонды) </t>
  </si>
  <si>
    <t>Мероприятия в области коммунального хозяйства</t>
  </si>
  <si>
    <t>Пенсионное обеспечение</t>
  </si>
  <si>
    <t>Расходы по местным инициативам</t>
  </si>
  <si>
    <t>Жилищно-коммунальное хозяйство</t>
  </si>
  <si>
    <t>Инициативные платежи</t>
  </si>
  <si>
    <t>Национальная экономика</t>
  </si>
  <si>
    <t>Содержание администрации поселения</t>
  </si>
  <si>
    <t>Содержание главы администрации</t>
  </si>
  <si>
    <t>Формирование системы документов территориального планирования и градостроительного зонирования</t>
  </si>
  <si>
    <t>Взносы на капитальный ремонт общего имущества в многоквартирных домах собственником жилого помещения многоквартирного дома</t>
  </si>
  <si>
    <t>Освещение улиц в населенных пунктах</t>
  </si>
  <si>
    <t xml:space="preserve">Организация ритуальных услуг и содержание мест захоронения </t>
  </si>
  <si>
    <t>Оргганизация уличного освещения в с.Кужмара</t>
  </si>
  <si>
    <t>Субсидии на возмещение недополученных доходов и (или) возмещение фактически понесенных затрат в связи с производством(реализации) товаров,выполнении работ,оказанием услуг</t>
  </si>
  <si>
    <t>Плата за использование лесов</t>
  </si>
  <si>
    <t>За достижение показателей деятельности органов местного самоуправления</t>
  </si>
  <si>
    <t>Национальная безопасность</t>
  </si>
  <si>
    <t>Озеленение территорий</t>
  </si>
  <si>
    <t>Исп. Нагаева Н.С.</t>
  </si>
  <si>
    <t xml:space="preserve"> Выполнение работ по предотвращению распространения сорного растения борщевика</t>
  </si>
  <si>
    <t>Актуализация правил землепользования и застройки</t>
  </si>
  <si>
    <t>Водное хозяйство</t>
  </si>
  <si>
    <t>Восстановление водных обьектов, защита от негативного воздействия вод</t>
  </si>
  <si>
    <t>Доходы , поступающие в порядке возмещения расходов, понесенных в связи с эксплуатацией имущества поселений</t>
  </si>
  <si>
    <t>Снос аварийного жилищного фонда</t>
  </si>
  <si>
    <t>Обеспечение проведения выборов и референдумов</t>
  </si>
  <si>
    <t>Резервные фонды местных администраций</t>
  </si>
  <si>
    <t>Доходы от продажи иного имущества</t>
  </si>
  <si>
    <t>план на       2025 год</t>
  </si>
  <si>
    <t>Расходы на оплату договоров гражданско-правового характера</t>
  </si>
  <si>
    <t>Расчиста автомобильных дорог от снега и мусора</t>
  </si>
  <si>
    <t>ПСД, текущий и капитальный ремонт</t>
  </si>
  <si>
    <t>по состоянию на 01 мая 2025 года</t>
  </si>
  <si>
    <t>факт на 01.05.2025 г.</t>
  </si>
</sst>
</file>

<file path=xl/styles.xml><?xml version="1.0" encoding="utf-8"?>
<styleSheet xmlns="http://schemas.openxmlformats.org/spreadsheetml/2006/main">
  <numFmts count="5">
    <numFmt numFmtId="164" formatCode="_-* #,##0.00_р_._-;\-* #,##0.00_р_._-;_-* &quot;-&quot;??_р_._-;_-@_-"/>
    <numFmt numFmtId="165" formatCode="0.0"/>
    <numFmt numFmtId="166" formatCode="_-* #,##0.0_р_._-;\-* #,##0.0_р_._-;_-* &quot;-&quot;??_р_._-;_-@_-"/>
    <numFmt numFmtId="167" formatCode="_-* #,##0.0_р_._-;\-* #,##0.0_р_._-;_-* &quot;-&quot;???_р_._-;_-@_-"/>
    <numFmt numFmtId="168" formatCode="#,##0.0_ ;\-#,##0.0\ "/>
  </numFmts>
  <fonts count="12">
    <font>
      <sz val="10"/>
      <name val="Arial Cyr"/>
      <charset val="204"/>
    </font>
    <font>
      <sz val="10"/>
      <name val="Arial Cyr"/>
      <charset val="204"/>
    </font>
    <font>
      <sz val="10"/>
      <name val="Arial Cyr"/>
      <family val="2"/>
      <charset val="204"/>
    </font>
    <font>
      <sz val="20"/>
      <name val="Arial Cyr"/>
      <family val="2"/>
      <charset val="204"/>
    </font>
    <font>
      <b/>
      <sz val="17"/>
      <name val="Arial Cyr"/>
      <family val="2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9"/>
      <name val="Times New Roman"/>
      <family val="1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b/>
      <i/>
      <sz val="16"/>
      <name val="Times New Roman"/>
      <family val="1"/>
      <charset val="204"/>
    </font>
    <font>
      <sz val="10"/>
      <color rgb="FF000000"/>
      <name val="Arial Cyr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0" fontId="11" fillId="0" borderId="6">
      <alignment horizontal="left" vertical="top" wrapText="1"/>
    </xf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6" fillId="0" borderId="2" xfId="0" applyFont="1" applyBorder="1" applyAlignment="1">
      <alignment vertical="center" wrapText="1"/>
    </xf>
    <xf numFmtId="0" fontId="6" fillId="0" borderId="2" xfId="0" applyFont="1" applyBorder="1"/>
    <xf numFmtId="0" fontId="6" fillId="0" borderId="0" xfId="0" applyFont="1"/>
    <xf numFmtId="0" fontId="7" fillId="0" borderId="0" xfId="0" applyFont="1"/>
    <xf numFmtId="0" fontId="6" fillId="0" borderId="2" xfId="0" applyFont="1" applyBorder="1" applyAlignment="1">
      <alignment horizontal="left" vertical="top"/>
    </xf>
    <xf numFmtId="0" fontId="6" fillId="0" borderId="2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center" vertical="top"/>
    </xf>
    <xf numFmtId="0" fontId="6" fillId="0" borderId="2" xfId="0" applyFont="1" applyBorder="1" applyAlignment="1">
      <alignment vertical="top"/>
    </xf>
    <xf numFmtId="0" fontId="6" fillId="0" borderId="2" xfId="0" applyFont="1" applyBorder="1" applyAlignment="1">
      <alignment vertical="top" wrapText="1"/>
    </xf>
    <xf numFmtId="0" fontId="5" fillId="0" borderId="2" xfId="0" applyFont="1" applyBorder="1" applyAlignment="1">
      <alignment vertical="top"/>
    </xf>
    <xf numFmtId="0" fontId="6" fillId="0" borderId="2" xfId="0" applyFont="1" applyBorder="1" applyAlignment="1">
      <alignment horizontal="left" wrapText="1"/>
    </xf>
    <xf numFmtId="0" fontId="6" fillId="0" borderId="3" xfId="0" applyFont="1" applyBorder="1" applyAlignment="1">
      <alignment horizontal="left" vertical="top" wrapText="1"/>
    </xf>
    <xf numFmtId="0" fontId="6" fillId="0" borderId="3" xfId="0" applyFont="1" applyBorder="1" applyAlignment="1">
      <alignment vertical="top" wrapText="1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166" fontId="8" fillId="2" borderId="4" xfId="3" applyNumberFormat="1" applyFont="1" applyFill="1" applyBorder="1" applyAlignment="1">
      <alignment horizontal="right" vertical="center" wrapText="1"/>
    </xf>
    <xf numFmtId="9" fontId="8" fillId="0" borderId="2" xfId="2" applyFont="1" applyBorder="1" applyAlignment="1">
      <alignment horizontal="center" vertical="center" wrapText="1"/>
    </xf>
    <xf numFmtId="0" fontId="9" fillId="2" borderId="2" xfId="0" applyFont="1" applyFill="1" applyBorder="1" applyAlignment="1">
      <alignment horizontal="right" vertical="center" wrapText="1"/>
    </xf>
    <xf numFmtId="165" fontId="9" fillId="2" borderId="2" xfId="0" applyNumberFormat="1" applyFont="1" applyFill="1" applyBorder="1" applyAlignment="1">
      <alignment horizontal="right" vertical="center" wrapText="1"/>
    </xf>
    <xf numFmtId="165" fontId="9" fillId="2" borderId="2" xfId="0" applyNumberFormat="1" applyFont="1" applyFill="1" applyBorder="1" applyAlignment="1" applyProtection="1">
      <alignment horizontal="right" vertical="center" wrapText="1"/>
      <protection locked="0"/>
    </xf>
    <xf numFmtId="9" fontId="9" fillId="0" borderId="2" xfId="2" applyFont="1" applyBorder="1" applyAlignment="1">
      <alignment horizontal="center" vertical="center" wrapText="1"/>
    </xf>
    <xf numFmtId="165" fontId="9" fillId="3" borderId="2" xfId="0" applyNumberFormat="1" applyFont="1" applyFill="1" applyBorder="1" applyAlignment="1" applyProtection="1">
      <alignment horizontal="right" vertical="center" wrapText="1"/>
      <protection locked="0"/>
    </xf>
    <xf numFmtId="0" fontId="9" fillId="2" borderId="2" xfId="0" applyFont="1" applyFill="1" applyBorder="1" applyAlignment="1" applyProtection="1">
      <alignment horizontal="right" vertical="center" wrapText="1"/>
      <protection locked="0"/>
    </xf>
    <xf numFmtId="167" fontId="10" fillId="2" borderId="2" xfId="0" applyNumberFormat="1" applyFont="1" applyFill="1" applyBorder="1" applyAlignment="1">
      <alignment horizontal="right" vertical="center" wrapText="1"/>
    </xf>
    <xf numFmtId="167" fontId="8" fillId="2" borderId="2" xfId="0" applyNumberFormat="1" applyFont="1" applyFill="1" applyBorder="1" applyAlignment="1">
      <alignment horizontal="right" vertical="center" wrapText="1"/>
    </xf>
    <xf numFmtId="0" fontId="9" fillId="0" borderId="2" xfId="0" applyFont="1" applyBorder="1" applyAlignment="1">
      <alignment vertical="center" wrapText="1"/>
    </xf>
    <xf numFmtId="165" fontId="9" fillId="0" borderId="2" xfId="0" applyNumberFormat="1" applyFont="1" applyBorder="1" applyAlignment="1">
      <alignment vertical="center" wrapText="1"/>
    </xf>
    <xf numFmtId="165" fontId="8" fillId="3" borderId="2" xfId="0" applyNumberFormat="1" applyFont="1" applyFill="1" applyBorder="1" applyAlignment="1">
      <alignment vertical="center" wrapText="1"/>
    </xf>
    <xf numFmtId="168" fontId="9" fillId="0" borderId="2" xfId="0" applyNumberFormat="1" applyFont="1" applyBorder="1" applyAlignment="1">
      <alignment horizontal="right" vertical="center" wrapText="1"/>
    </xf>
    <xf numFmtId="0" fontId="6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vertical="top" wrapText="1"/>
    </xf>
    <xf numFmtId="0" fontId="5" fillId="0" borderId="2" xfId="0" applyFont="1" applyBorder="1" applyAlignment="1">
      <alignment horizontal="left" vertical="top"/>
    </xf>
    <xf numFmtId="165" fontId="8" fillId="0" borderId="2" xfId="0" applyNumberFormat="1" applyFont="1" applyBorder="1" applyAlignment="1">
      <alignment vertical="center" wrapText="1"/>
    </xf>
    <xf numFmtId="0" fontId="5" fillId="0" borderId="2" xfId="0" applyFont="1" applyBorder="1" applyAlignment="1">
      <alignment vertical="top" wrapText="1"/>
    </xf>
    <xf numFmtId="0" fontId="6" fillId="0" borderId="1" xfId="0" applyFont="1" applyBorder="1"/>
    <xf numFmtId="0" fontId="6" fillId="0" borderId="0" xfId="0" applyFont="1" applyAlignment="1">
      <alignment horizontal="left" vertical="top" wrapText="1"/>
    </xf>
    <xf numFmtId="0" fontId="6" fillId="0" borderId="1" xfId="0" applyFont="1" applyBorder="1" applyAlignment="1">
      <alignment wrapText="1"/>
    </xf>
    <xf numFmtId="0" fontId="6" fillId="0" borderId="0" xfId="0" applyFont="1" applyBorder="1" applyAlignment="1">
      <alignment vertical="top" wrapText="1"/>
    </xf>
    <xf numFmtId="0" fontId="6" fillId="0" borderId="1" xfId="0" applyFont="1" applyBorder="1" applyAlignment="1">
      <alignment vertical="center" wrapText="1"/>
    </xf>
    <xf numFmtId="0" fontId="8" fillId="0" borderId="0" xfId="0" applyFont="1" applyAlignment="1">
      <alignment horizont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4" fillId="0" borderId="0" xfId="0" applyFont="1" applyAlignment="1">
      <alignment horizontal="left" wrapText="1"/>
    </xf>
    <xf numFmtId="0" fontId="5" fillId="0" borderId="5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</cellXfs>
  <cellStyles count="4">
    <cellStyle name="xl44" xfId="1"/>
    <cellStyle name="Обычный" xfId="0" builtinId="0"/>
    <cellStyle name="Процентный" xfId="2" builtinId="5"/>
    <cellStyle name="Финансовый" xfId="3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76"/>
  <sheetViews>
    <sheetView tabSelected="1" zoomScale="80" zoomScaleNormal="80" workbookViewId="0">
      <selection activeCell="C74" sqref="C74"/>
    </sheetView>
  </sheetViews>
  <sheetFormatPr defaultRowHeight="12.75"/>
  <cols>
    <col min="1" max="1" width="59.5703125" style="1" customWidth="1"/>
    <col min="2" max="2" width="20.140625" style="1" customWidth="1"/>
    <col min="3" max="3" width="21.7109375" style="1" customWidth="1"/>
    <col min="4" max="4" width="17.85546875" style="1" customWidth="1"/>
    <col min="5" max="16384" width="9.140625" style="1"/>
  </cols>
  <sheetData>
    <row r="1" spans="1:4" ht="22.5" customHeight="1">
      <c r="A1" s="46"/>
      <c r="B1" s="47"/>
      <c r="C1" s="47"/>
    </row>
    <row r="2" spans="1:4" ht="21" customHeight="1">
      <c r="A2" s="43" t="s">
        <v>33</v>
      </c>
      <c r="B2" s="43"/>
      <c r="C2" s="43"/>
      <c r="D2" s="43"/>
    </row>
    <row r="3" spans="1:4" ht="21" customHeight="1">
      <c r="A3" s="43" t="s">
        <v>74</v>
      </c>
      <c r="B3" s="43"/>
      <c r="C3" s="43"/>
      <c r="D3" s="43"/>
    </row>
    <row r="4" spans="1:4" ht="18" customHeight="1">
      <c r="A4" s="2"/>
      <c r="B4" s="48"/>
      <c r="C4" s="48"/>
    </row>
    <row r="5" spans="1:4" ht="27.75" customHeight="1">
      <c r="A5" s="44" t="s">
        <v>14</v>
      </c>
      <c r="B5" s="49" t="s">
        <v>70</v>
      </c>
      <c r="C5" s="49" t="s">
        <v>75</v>
      </c>
      <c r="D5" s="44" t="s">
        <v>15</v>
      </c>
    </row>
    <row r="6" spans="1:4" ht="15.75" customHeight="1">
      <c r="A6" s="45"/>
      <c r="B6" s="50"/>
      <c r="C6" s="51"/>
      <c r="D6" s="45"/>
    </row>
    <row r="7" spans="1:4" ht="25.5" customHeight="1">
      <c r="A7" s="16" t="s">
        <v>27</v>
      </c>
      <c r="B7" s="19">
        <f>SUM(B9:B29)</f>
        <v>2795.5</v>
      </c>
      <c r="C7" s="19">
        <f>SUM(C9:C29)</f>
        <v>695.75153</v>
      </c>
      <c r="D7" s="20">
        <f>C7/B7</f>
        <v>0.24888267930602753</v>
      </c>
    </row>
    <row r="8" spans="1:4" ht="21" customHeight="1">
      <c r="A8" s="7" t="s">
        <v>0</v>
      </c>
      <c r="B8" s="21"/>
      <c r="C8" s="22"/>
      <c r="D8" s="20"/>
    </row>
    <row r="9" spans="1:4" ht="20.25" customHeight="1">
      <c r="A9" s="8" t="s">
        <v>1</v>
      </c>
      <c r="B9" s="23">
        <v>554</v>
      </c>
      <c r="C9" s="23">
        <v>144.27941999999999</v>
      </c>
      <c r="D9" s="24">
        <f t="shared" ref="D9:D74" si="0">C9/B9</f>
        <v>0.26043216606498193</v>
      </c>
    </row>
    <row r="10" spans="1:4" ht="20.25" hidden="1">
      <c r="A10" s="8" t="s">
        <v>2</v>
      </c>
      <c r="B10" s="23"/>
      <c r="C10" s="23">
        <v>0</v>
      </c>
      <c r="D10" s="24"/>
    </row>
    <row r="11" spans="1:4" ht="19.5" customHeight="1">
      <c r="A11" s="8" t="s">
        <v>3</v>
      </c>
      <c r="B11" s="23">
        <v>737</v>
      </c>
      <c r="C11" s="23">
        <v>26.900130000000001</v>
      </c>
      <c r="D11" s="24">
        <f t="shared" si="0"/>
        <v>3.649949796472185E-2</v>
      </c>
    </row>
    <row r="12" spans="1:4" ht="21.75" customHeight="1">
      <c r="A12" s="8" t="s">
        <v>4</v>
      </c>
      <c r="B12" s="23">
        <v>294</v>
      </c>
      <c r="C12" s="23">
        <v>41.92812</v>
      </c>
      <c r="D12" s="24">
        <f t="shared" si="0"/>
        <v>0.14261265306122448</v>
      </c>
    </row>
    <row r="13" spans="1:4" ht="20.25">
      <c r="A13" s="8" t="s">
        <v>12</v>
      </c>
      <c r="B13" s="23">
        <v>0.5</v>
      </c>
      <c r="C13" s="23">
        <v>0.32</v>
      </c>
      <c r="D13" s="24">
        <f t="shared" si="0"/>
        <v>0.64</v>
      </c>
    </row>
    <row r="14" spans="1:4" ht="37.5" hidden="1">
      <c r="A14" s="8" t="s">
        <v>5</v>
      </c>
      <c r="B14" s="23"/>
      <c r="C14" s="23"/>
      <c r="D14" s="24" t="e">
        <f t="shared" si="0"/>
        <v>#DIV/0!</v>
      </c>
    </row>
    <row r="15" spans="1:4" ht="93.75" hidden="1">
      <c r="A15" s="13" t="s">
        <v>34</v>
      </c>
      <c r="B15" s="26"/>
      <c r="C15" s="23"/>
      <c r="D15" s="24" t="e">
        <f>C15/B15</f>
        <v>#DIV/0!</v>
      </c>
    </row>
    <row r="16" spans="1:4" ht="37.5">
      <c r="A16" s="8" t="s">
        <v>37</v>
      </c>
      <c r="B16" s="23">
        <v>200</v>
      </c>
      <c r="C16" s="23">
        <v>3</v>
      </c>
      <c r="D16" s="24">
        <f>C16/B16</f>
        <v>1.4999999999999999E-2</v>
      </c>
    </row>
    <row r="17" spans="1:4" ht="54" customHeight="1">
      <c r="A17" s="8" t="s">
        <v>29</v>
      </c>
      <c r="B17" s="23">
        <v>100</v>
      </c>
      <c r="C17" s="25">
        <v>38.124000000000002</v>
      </c>
      <c r="D17" s="24">
        <f>C17/B17</f>
        <v>0.38124000000000002</v>
      </c>
    </row>
    <row r="18" spans="1:4" ht="58.5" customHeight="1">
      <c r="A18" s="8" t="s">
        <v>18</v>
      </c>
      <c r="B18" s="23">
        <v>300</v>
      </c>
      <c r="C18" s="23">
        <v>0</v>
      </c>
      <c r="D18" s="24">
        <f t="shared" ref="D18:D21" si="1">C18/B18</f>
        <v>0</v>
      </c>
    </row>
    <row r="19" spans="1:4" ht="112.5">
      <c r="A19" s="13" t="s">
        <v>25</v>
      </c>
      <c r="B19" s="23">
        <v>265</v>
      </c>
      <c r="C19" s="23">
        <v>15.606299999999999</v>
      </c>
      <c r="D19" s="24">
        <f t="shared" si="1"/>
        <v>5.8891698113207547E-2</v>
      </c>
    </row>
    <row r="20" spans="1:4" ht="52.5" customHeight="1">
      <c r="A20" s="33" t="s">
        <v>65</v>
      </c>
      <c r="B20" s="23">
        <v>10</v>
      </c>
      <c r="C20" s="23">
        <v>7.3</v>
      </c>
      <c r="D20" s="24">
        <f t="shared" si="1"/>
        <v>0.73</v>
      </c>
    </row>
    <row r="21" spans="1:4" ht="20.25" hidden="1">
      <c r="A21" s="39" t="s">
        <v>56</v>
      </c>
      <c r="B21" s="23">
        <v>0</v>
      </c>
      <c r="C21" s="23">
        <v>0</v>
      </c>
      <c r="D21" s="24" t="e">
        <f t="shared" si="1"/>
        <v>#DIV/0!</v>
      </c>
    </row>
    <row r="22" spans="1:4" ht="20.25" hidden="1">
      <c r="A22" s="14" t="s">
        <v>69</v>
      </c>
      <c r="B22" s="26">
        <v>0</v>
      </c>
      <c r="C22" s="23">
        <v>0</v>
      </c>
      <c r="D22" s="24" t="e">
        <f t="shared" si="0"/>
        <v>#DIV/0!</v>
      </c>
    </row>
    <row r="23" spans="1:4" ht="37.5" hidden="1">
      <c r="A23" s="15" t="s">
        <v>19</v>
      </c>
      <c r="B23" s="23"/>
      <c r="C23" s="23"/>
      <c r="D23" s="24" t="e">
        <f t="shared" si="0"/>
        <v>#DIV/0!</v>
      </c>
    </row>
    <row r="24" spans="1:4" ht="38.25" customHeight="1">
      <c r="A24" s="15" t="s">
        <v>20</v>
      </c>
      <c r="B24" s="23">
        <v>200</v>
      </c>
      <c r="C24" s="23">
        <v>413.29356000000001</v>
      </c>
      <c r="D24" s="24">
        <f t="shared" si="0"/>
        <v>2.0664677999999999</v>
      </c>
    </row>
    <row r="25" spans="1:4" ht="56.25" hidden="1" customHeight="1">
      <c r="A25" s="15" t="s">
        <v>21</v>
      </c>
      <c r="B25" s="26"/>
      <c r="C25" s="23"/>
      <c r="D25" s="24" t="e">
        <f t="shared" si="0"/>
        <v>#DIV/0!</v>
      </c>
    </row>
    <row r="26" spans="1:4" ht="20.25" hidden="1" customHeight="1">
      <c r="A26" s="15" t="s">
        <v>22</v>
      </c>
      <c r="B26" s="26"/>
      <c r="C26" s="23"/>
      <c r="D26" s="24" t="e">
        <f t="shared" si="0"/>
        <v>#DIV/0!</v>
      </c>
    </row>
    <row r="27" spans="1:4" ht="20.25" hidden="1" customHeight="1">
      <c r="A27" s="15" t="s">
        <v>23</v>
      </c>
      <c r="B27" s="26"/>
      <c r="C27" s="23"/>
      <c r="D27" s="24" t="e">
        <f t="shared" si="0"/>
        <v>#DIV/0!</v>
      </c>
    </row>
    <row r="28" spans="1:4" ht="25.5" hidden="1" customHeight="1">
      <c r="A28" s="15" t="s">
        <v>31</v>
      </c>
      <c r="B28" s="26"/>
      <c r="C28" s="23">
        <v>0</v>
      </c>
      <c r="D28" s="24" t="e">
        <f t="shared" si="0"/>
        <v>#DIV/0!</v>
      </c>
    </row>
    <row r="29" spans="1:4" ht="20.25">
      <c r="A29" s="15" t="s">
        <v>46</v>
      </c>
      <c r="B29" s="23">
        <v>135</v>
      </c>
      <c r="C29" s="23">
        <v>5</v>
      </c>
      <c r="D29" s="24">
        <f t="shared" si="0"/>
        <v>3.7037037037037035E-2</v>
      </c>
    </row>
    <row r="30" spans="1:4" ht="30" customHeight="1">
      <c r="A30" s="17" t="s">
        <v>16</v>
      </c>
      <c r="B30" s="27">
        <v>19746.598239999999</v>
      </c>
      <c r="C30" s="27">
        <v>2213.393</v>
      </c>
      <c r="D30" s="24">
        <f t="shared" si="0"/>
        <v>0.11208983811279487</v>
      </c>
    </row>
    <row r="31" spans="1:4" ht="27.75" customHeight="1">
      <c r="A31" s="18" t="s">
        <v>6</v>
      </c>
      <c r="B31" s="28">
        <f>B7+B30</f>
        <v>22542.098239999999</v>
      </c>
      <c r="C31" s="28">
        <f>C7+C30</f>
        <v>2909.14453</v>
      </c>
      <c r="D31" s="20">
        <f t="shared" si="0"/>
        <v>0.12905384844955764</v>
      </c>
    </row>
    <row r="32" spans="1:4" ht="22.5" customHeight="1">
      <c r="A32" s="9" t="s">
        <v>7</v>
      </c>
      <c r="B32" s="29"/>
      <c r="C32" s="29"/>
      <c r="D32" s="20"/>
    </row>
    <row r="33" spans="1:4" ht="22.5" customHeight="1">
      <c r="A33" s="35" t="s">
        <v>24</v>
      </c>
      <c r="B33" s="36">
        <f>B34+B36+B39+B40+B38+B37+B35</f>
        <v>4786.5263700000005</v>
      </c>
      <c r="C33" s="36">
        <f>C34+C36+C39+C40+C38+C37+C35</f>
        <v>1263.1881899999998</v>
      </c>
      <c r="D33" s="20">
        <f t="shared" si="0"/>
        <v>0.26390498920410205</v>
      </c>
    </row>
    <row r="34" spans="1:4" ht="21" customHeight="1">
      <c r="A34" s="38" t="s">
        <v>48</v>
      </c>
      <c r="B34" s="30">
        <v>3120.3263700000002</v>
      </c>
      <c r="C34" s="30">
        <v>723.41297999999995</v>
      </c>
      <c r="D34" s="24">
        <f t="shared" si="0"/>
        <v>0.23183888293069801</v>
      </c>
    </row>
    <row r="35" spans="1:4" ht="40.5" customHeight="1">
      <c r="A35" s="40" t="s">
        <v>71</v>
      </c>
      <c r="B35" s="30">
        <v>411</v>
      </c>
      <c r="C35" s="30">
        <v>206.61600000000001</v>
      </c>
      <c r="D35" s="24"/>
    </row>
    <row r="36" spans="1:4" ht="18.75" customHeight="1">
      <c r="A36" s="38" t="s">
        <v>49</v>
      </c>
      <c r="B36" s="30">
        <v>991.2</v>
      </c>
      <c r="C36" s="30">
        <v>274.99104</v>
      </c>
      <c r="D36" s="24">
        <f t="shared" si="0"/>
        <v>0.27743244552058111</v>
      </c>
    </row>
    <row r="37" spans="1:4" ht="21.75" hidden="1" customHeight="1">
      <c r="A37" s="38" t="s">
        <v>67</v>
      </c>
      <c r="B37" s="30">
        <v>0</v>
      </c>
      <c r="C37" s="30">
        <v>0</v>
      </c>
      <c r="D37" s="24" t="e">
        <f t="shared" si="0"/>
        <v>#DIV/0!</v>
      </c>
    </row>
    <row r="38" spans="1:4" ht="37.5" hidden="1">
      <c r="A38" s="40" t="s">
        <v>57</v>
      </c>
      <c r="B38" s="30">
        <v>0</v>
      </c>
      <c r="C38" s="30">
        <v>0</v>
      </c>
      <c r="D38" s="24"/>
    </row>
    <row r="39" spans="1:4" ht="21.75" customHeight="1">
      <c r="A39" s="10" t="s">
        <v>17</v>
      </c>
      <c r="B39" s="30">
        <v>10</v>
      </c>
      <c r="C39" s="30">
        <v>0</v>
      </c>
      <c r="D39" s="24">
        <f t="shared" si="0"/>
        <v>0</v>
      </c>
    </row>
    <row r="40" spans="1:4" ht="23.25" customHeight="1">
      <c r="A40" s="10" t="s">
        <v>8</v>
      </c>
      <c r="B40" s="30">
        <v>254</v>
      </c>
      <c r="C40" s="30">
        <v>58.168170000000003</v>
      </c>
      <c r="D40" s="24">
        <f t="shared" si="0"/>
        <v>0.22900854330708661</v>
      </c>
    </row>
    <row r="41" spans="1:4" ht="24.75" customHeight="1">
      <c r="A41" s="37" t="s">
        <v>9</v>
      </c>
      <c r="B41" s="36">
        <v>369</v>
      </c>
      <c r="C41" s="36">
        <v>91.150999999999996</v>
      </c>
      <c r="D41" s="20">
        <f t="shared" si="0"/>
        <v>0.24702168021680215</v>
      </c>
    </row>
    <row r="42" spans="1:4" ht="24.75" customHeight="1">
      <c r="A42" s="37" t="s">
        <v>58</v>
      </c>
      <c r="B42" s="36">
        <v>50</v>
      </c>
      <c r="C42" s="36">
        <v>25</v>
      </c>
      <c r="D42" s="20">
        <f t="shared" si="0"/>
        <v>0.5</v>
      </c>
    </row>
    <row r="43" spans="1:4" ht="20.25" customHeight="1">
      <c r="A43" s="37" t="s">
        <v>47</v>
      </c>
      <c r="B43" s="36">
        <v>11244.976720000001</v>
      </c>
      <c r="C43" s="36">
        <v>809.54115999999999</v>
      </c>
      <c r="D43" s="20">
        <f t="shared" si="0"/>
        <v>7.1991359356055648E-2</v>
      </c>
    </row>
    <row r="44" spans="1:4" ht="21.75" hidden="1" customHeight="1">
      <c r="A44" s="37" t="s">
        <v>63</v>
      </c>
      <c r="B44" s="36">
        <f>B45</f>
        <v>0</v>
      </c>
      <c r="C44" s="36">
        <f>C45</f>
        <v>0</v>
      </c>
      <c r="D44" s="20"/>
    </row>
    <row r="45" spans="1:4" ht="39" hidden="1" customHeight="1">
      <c r="A45" s="11" t="s">
        <v>64</v>
      </c>
      <c r="B45" s="30">
        <v>0</v>
      </c>
      <c r="C45" s="30">
        <v>0</v>
      </c>
      <c r="D45" s="24" t="e">
        <f t="shared" si="0"/>
        <v>#DIV/0!</v>
      </c>
    </row>
    <row r="46" spans="1:4" ht="28.5" customHeight="1">
      <c r="A46" s="17" t="s">
        <v>41</v>
      </c>
      <c r="B46" s="36">
        <v>8737.2845400000006</v>
      </c>
      <c r="C46" s="36">
        <v>777.54115999999999</v>
      </c>
      <c r="D46" s="20">
        <f t="shared" si="0"/>
        <v>8.8991168416268598E-2</v>
      </c>
    </row>
    <row r="47" spans="1:4" ht="40.5" customHeight="1">
      <c r="A47" s="34" t="s">
        <v>38</v>
      </c>
      <c r="B47" s="30">
        <v>2123.1425399999998</v>
      </c>
      <c r="C47" s="30">
        <v>0</v>
      </c>
      <c r="D47" s="24">
        <f t="shared" si="0"/>
        <v>0</v>
      </c>
    </row>
    <row r="48" spans="1:4" ht="59.25" customHeight="1">
      <c r="A48" s="34" t="s">
        <v>39</v>
      </c>
      <c r="B48" s="30">
        <v>1650.405</v>
      </c>
      <c r="C48" s="30">
        <v>0</v>
      </c>
      <c r="D48" s="24">
        <f t="shared" si="0"/>
        <v>0</v>
      </c>
    </row>
    <row r="49" spans="1:4" ht="21" customHeight="1">
      <c r="A49" s="34" t="s">
        <v>40</v>
      </c>
      <c r="B49" s="30">
        <v>506.73700000000002</v>
      </c>
      <c r="C49" s="30">
        <v>0</v>
      </c>
      <c r="D49" s="24">
        <f t="shared" si="0"/>
        <v>0</v>
      </c>
    </row>
    <row r="50" spans="1:4" ht="24" customHeight="1">
      <c r="A50" s="42" t="s">
        <v>72</v>
      </c>
      <c r="B50" s="30">
        <v>1462</v>
      </c>
      <c r="C50" s="30">
        <v>777.54115999999999</v>
      </c>
      <c r="D50" s="24">
        <f t="shared" si="0"/>
        <v>0.53183389876880982</v>
      </c>
    </row>
    <row r="51" spans="1:4" ht="38.25" customHeight="1">
      <c r="A51" s="17" t="s">
        <v>32</v>
      </c>
      <c r="B51" s="36">
        <v>2507.69218</v>
      </c>
      <c r="C51" s="36">
        <f>C52+C54+C55+C53</f>
        <v>32</v>
      </c>
      <c r="D51" s="20">
        <f t="shared" si="0"/>
        <v>1.276073684609887E-2</v>
      </c>
    </row>
    <row r="52" spans="1:4" ht="39" customHeight="1">
      <c r="A52" s="3" t="s">
        <v>50</v>
      </c>
      <c r="B52" s="30">
        <v>56.314999999999998</v>
      </c>
      <c r="C52" s="30">
        <v>32</v>
      </c>
      <c r="D52" s="24">
        <f t="shared" si="0"/>
        <v>0.5682322649382936</v>
      </c>
    </row>
    <row r="53" spans="1:4" ht="37.5" hidden="1">
      <c r="A53" s="3" t="s">
        <v>62</v>
      </c>
      <c r="B53" s="30">
        <v>0</v>
      </c>
      <c r="C53" s="30">
        <v>0</v>
      </c>
      <c r="D53" s="24" t="e">
        <f t="shared" si="0"/>
        <v>#DIV/0!</v>
      </c>
    </row>
    <row r="54" spans="1:4" ht="20.25">
      <c r="A54" s="3" t="s">
        <v>54</v>
      </c>
      <c r="B54" s="30">
        <v>0</v>
      </c>
      <c r="C54" s="30">
        <v>0</v>
      </c>
      <c r="D54" s="24" t="e">
        <f t="shared" si="0"/>
        <v>#DIV/0!</v>
      </c>
    </row>
    <row r="55" spans="1:4" ht="21.75" customHeight="1">
      <c r="A55" s="3" t="s">
        <v>44</v>
      </c>
      <c r="B55" s="30">
        <v>2451.37718</v>
      </c>
      <c r="C55" s="30">
        <v>0</v>
      </c>
      <c r="D55" s="24">
        <f t="shared" si="0"/>
        <v>0</v>
      </c>
    </row>
    <row r="56" spans="1:4" ht="29.25" customHeight="1">
      <c r="A56" s="17" t="s">
        <v>45</v>
      </c>
      <c r="B56" s="36">
        <f>B57+B60+B65</f>
        <v>6453.9101499999997</v>
      </c>
      <c r="C56" s="36">
        <f>C57+C60+C65</f>
        <v>655.23624999999993</v>
      </c>
      <c r="D56" s="20">
        <f t="shared" si="0"/>
        <v>0.10152546824656367</v>
      </c>
    </row>
    <row r="57" spans="1:4" ht="25.5" customHeight="1">
      <c r="A57" s="17" t="s">
        <v>26</v>
      </c>
      <c r="B57" s="36">
        <f>B58+B59</f>
        <v>60</v>
      </c>
      <c r="C57" s="36">
        <v>36.700369999999999</v>
      </c>
      <c r="D57" s="20">
        <f t="shared" si="0"/>
        <v>0.61167283333333333</v>
      </c>
    </row>
    <row r="58" spans="1:4" ht="20.25">
      <c r="A58" s="3" t="s">
        <v>66</v>
      </c>
      <c r="B58" s="30">
        <v>30</v>
      </c>
      <c r="C58" s="30">
        <v>30</v>
      </c>
      <c r="D58" s="24">
        <f t="shared" si="0"/>
        <v>1</v>
      </c>
    </row>
    <row r="59" spans="1:4" ht="64.5" customHeight="1">
      <c r="A59" s="3" t="s">
        <v>51</v>
      </c>
      <c r="B59" s="30">
        <v>30</v>
      </c>
      <c r="C59" s="30">
        <v>6.7003700000000004</v>
      </c>
      <c r="D59" s="24">
        <f t="shared" si="0"/>
        <v>0.22334566666666669</v>
      </c>
    </row>
    <row r="60" spans="1:4" ht="20.25">
      <c r="A60" s="12" t="s">
        <v>13</v>
      </c>
      <c r="B60" s="36">
        <f>B61+B63+B64+B62</f>
        <v>164</v>
      </c>
      <c r="C60" s="36">
        <f>C61+C63+C64+C62</f>
        <v>53.867559999999997</v>
      </c>
      <c r="D60" s="20">
        <f t="shared" si="0"/>
        <v>0.32846073170731704</v>
      </c>
    </row>
    <row r="61" spans="1:4" ht="93.75">
      <c r="A61" s="11" t="s">
        <v>55</v>
      </c>
      <c r="B61" s="30">
        <v>0</v>
      </c>
      <c r="C61" s="30">
        <v>0</v>
      </c>
      <c r="D61" s="24" t="e">
        <f t="shared" si="0"/>
        <v>#DIV/0!</v>
      </c>
    </row>
    <row r="62" spans="1:4" ht="20.25">
      <c r="A62" s="11" t="s">
        <v>73</v>
      </c>
      <c r="B62" s="30">
        <v>35</v>
      </c>
      <c r="C62" s="30">
        <v>15</v>
      </c>
      <c r="D62" s="24">
        <f t="shared" si="0"/>
        <v>0.42857142857142855</v>
      </c>
    </row>
    <row r="63" spans="1:4" ht="20.25">
      <c r="A63" s="11" t="s">
        <v>68</v>
      </c>
      <c r="B63" s="30">
        <v>0</v>
      </c>
      <c r="C63" s="30">
        <v>0</v>
      </c>
      <c r="D63" s="24" t="e">
        <f t="shared" si="0"/>
        <v>#DIV/0!</v>
      </c>
    </row>
    <row r="64" spans="1:4" ht="23.25" customHeight="1">
      <c r="A64" s="11" t="s">
        <v>42</v>
      </c>
      <c r="B64" s="30">
        <v>129</v>
      </c>
      <c r="C64" s="30">
        <v>38.867559999999997</v>
      </c>
      <c r="D64" s="24">
        <f t="shared" si="0"/>
        <v>0.30129891472868214</v>
      </c>
    </row>
    <row r="65" spans="1:4" ht="20.25">
      <c r="A65" s="12" t="s">
        <v>10</v>
      </c>
      <c r="B65" s="36">
        <f>B66+B67+B68+B69+B70+B71+B72</f>
        <v>6229.9101499999997</v>
      </c>
      <c r="C65" s="36">
        <f>C66+C67+C68+C69+C70+C71+C72</f>
        <v>564.66831999999999</v>
      </c>
      <c r="D65" s="20">
        <f t="shared" si="0"/>
        <v>9.0638276701310055E-2</v>
      </c>
    </row>
    <row r="66" spans="1:4" ht="41.25" customHeight="1">
      <c r="A66" s="11" t="s">
        <v>28</v>
      </c>
      <c r="B66" s="30">
        <v>783.61</v>
      </c>
      <c r="C66" s="30">
        <v>0</v>
      </c>
      <c r="D66" s="24">
        <f t="shared" si="0"/>
        <v>0</v>
      </c>
    </row>
    <row r="67" spans="1:4" ht="41.25" customHeight="1">
      <c r="A67" s="11" t="s">
        <v>36</v>
      </c>
      <c r="B67" s="30">
        <v>3009.1914999999999</v>
      </c>
      <c r="C67" s="30">
        <v>0</v>
      </c>
      <c r="D67" s="24">
        <f t="shared" si="0"/>
        <v>0</v>
      </c>
    </row>
    <row r="68" spans="1:4" ht="21.75" customHeight="1">
      <c r="A68" s="38" t="s">
        <v>52</v>
      </c>
      <c r="B68" s="30">
        <v>946.25284999999997</v>
      </c>
      <c r="C68" s="30">
        <v>427.76832000000002</v>
      </c>
      <c r="D68" s="24">
        <f t="shared" si="0"/>
        <v>0.45206555520546121</v>
      </c>
    </row>
    <row r="69" spans="1:4" ht="36" customHeight="1">
      <c r="A69" s="34" t="s">
        <v>53</v>
      </c>
      <c r="B69" s="30">
        <v>0</v>
      </c>
      <c r="C69" s="30">
        <v>0</v>
      </c>
      <c r="D69" s="24" t="e">
        <f t="shared" si="0"/>
        <v>#DIV/0!</v>
      </c>
    </row>
    <row r="70" spans="1:4" ht="20.25">
      <c r="A70" s="41" t="s">
        <v>59</v>
      </c>
      <c r="B70" s="30">
        <v>0</v>
      </c>
      <c r="C70" s="30">
        <v>0</v>
      </c>
      <c r="D70" s="24" t="e">
        <f t="shared" si="0"/>
        <v>#DIV/0!</v>
      </c>
    </row>
    <row r="71" spans="1:4" ht="25.5" customHeight="1">
      <c r="A71" s="10" t="s">
        <v>35</v>
      </c>
      <c r="B71" s="30">
        <v>350.24360000000001</v>
      </c>
      <c r="C71" s="30">
        <v>136.9</v>
      </c>
      <c r="D71" s="24">
        <f t="shared" si="0"/>
        <v>0.39087081105836052</v>
      </c>
    </row>
    <row r="72" spans="1:4" ht="37.5">
      <c r="A72" s="3" t="s">
        <v>61</v>
      </c>
      <c r="B72" s="30">
        <v>1140.6122</v>
      </c>
      <c r="C72" s="30">
        <v>0</v>
      </c>
      <c r="D72" s="24">
        <f t="shared" si="0"/>
        <v>0</v>
      </c>
    </row>
    <row r="73" spans="1:4" ht="18.75" customHeight="1">
      <c r="A73" s="12" t="s">
        <v>43</v>
      </c>
      <c r="B73" s="36">
        <v>115</v>
      </c>
      <c r="C73" s="36">
        <v>38.320480000000003</v>
      </c>
      <c r="D73" s="20">
        <f t="shared" si="0"/>
        <v>0.33322156521739132</v>
      </c>
    </row>
    <row r="74" spans="1:4" ht="20.25">
      <c r="A74" s="12" t="s">
        <v>11</v>
      </c>
      <c r="B74" s="31">
        <f>B33+B41+B43+B57+B60+B65+B73+B42</f>
        <v>23019.413240000002</v>
      </c>
      <c r="C74" s="31">
        <f>C33+C41+C43+C57+C60+C65+C73+C42</f>
        <v>2882.4370800000002</v>
      </c>
      <c r="D74" s="20">
        <f t="shared" si="0"/>
        <v>0.12521766084772715</v>
      </c>
    </row>
    <row r="75" spans="1:4" ht="20.25">
      <c r="A75" s="4" t="s">
        <v>30</v>
      </c>
      <c r="B75" s="32">
        <f>B31+(-B74)</f>
        <v>-477.31500000000233</v>
      </c>
      <c r="C75" s="32">
        <f>C31+(-C74)</f>
        <v>26.707449999999881</v>
      </c>
      <c r="D75" s="20"/>
    </row>
    <row r="76" spans="1:4" ht="18.75">
      <c r="A76" s="6" t="s">
        <v>60</v>
      </c>
      <c r="B76" s="5"/>
      <c r="C76" s="5"/>
      <c r="D76" s="5"/>
    </row>
  </sheetData>
  <mergeCells count="8">
    <mergeCell ref="A2:D2"/>
    <mergeCell ref="A5:A6"/>
    <mergeCell ref="D5:D6"/>
    <mergeCell ref="A1:C1"/>
    <mergeCell ref="B4:C4"/>
    <mergeCell ref="B5:B6"/>
    <mergeCell ref="C5:C6"/>
    <mergeCell ref="A3:D3"/>
  </mergeCells>
  <phoneticPr fontId="0" type="noConversion"/>
  <printOptions horizontalCentered="1"/>
  <pageMargins left="0" right="0" top="0" bottom="0" header="0.51181102362204722" footer="0.51181102362204722"/>
  <pageSetup paperSize="9" scale="6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кужмара</vt:lpstr>
      <vt:lpstr>кужмара!Заголовки_для_печати</vt:lpstr>
    </vt:vector>
  </TitlesOfParts>
  <Company>mf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Бажнина Г.А.</dc:creator>
  <cp:lastModifiedBy>Тактарова ЕЮ</cp:lastModifiedBy>
  <cp:lastPrinted>2018-11-06T05:08:20Z</cp:lastPrinted>
  <dcterms:created xsi:type="dcterms:W3CDTF">2006-01-20T08:22:15Z</dcterms:created>
  <dcterms:modified xsi:type="dcterms:W3CDTF">2025-05-06T13:45:25Z</dcterms:modified>
</cp:coreProperties>
</file>