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красногорский" sheetId="1" r:id="rId1"/>
  </sheets>
  <definedNames>
    <definedName name="_xlnm.Print_Titles" localSheetId="0">'красногорский'!$A:$A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<sst xmlns="http://schemas.openxmlformats.org/spreadsheetml/2006/main" count="67" uniqueCount="67">
  <si>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Наименование 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</si>
  <si>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</si>
  <si>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</si>
  <si>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</si>
  <si>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</si>
  <si>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</si>
  <si>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</si>
  <si>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</si>
  <si>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</si>
  <si>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Арендная плата за земли, находящиеся в государственной собственности до разграничения государственной собственности на землю</t>
  </si>
  <si>
    <t>Арендная плата и поступления от продажи права на закл. догов. аренды за земли, наход. в собст.поселений (после разгранич.)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</si>
  <si>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</si>
  <si>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</si>
  <si>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 xml:space="preserve">Прочие доходы от использования имущества и прав, находящихся в муниципальной собственности </t>
  </si>
  <si>
    <t>Плата за увеличение площади земельных участков, находящихся в частной собственности</t>
  </si>
  <si>
    <t>Доходы от продажи имущества</t>
  </si>
  <si>
    <t>Доходы от продажи земельных участков, государственная собственность на которые не разграничена и находящиеся в границах поселений</t>
  </si>
  <si>
    <t>Доходы от оказания платных услуг и компенсации затрат государства</t>
  </si>
  <si>
    <t>Штрафы,санкции, возмещение ущерба</t>
  </si>
  <si>
    <t>Невыясненные поступления</t>
  </si>
  <si>
    <t>Прочие неналоговые поступления</t>
  </si>
  <si>
    <t>ИТОГО ДОХОДОВ</t>
  </si>
  <si>
    <t>РАСХОДЫ</t>
  </si>
  <si>
    <t>Общегосударственные вопросы, в том числе</t>
  </si>
  <si>
    <t>Резевный фонд</t>
  </si>
  <si>
    <t>Мобилизационная и вневойсковая подготовка</t>
  </si>
  <si>
    <t>Водное хозяйство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</si>
  <si>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</si>
  <si>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</si>
  <si>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</si>
  <si>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</si>
  <si>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муниципального жилищного фонда</t>
  </si>
  <si>
    <t>Коммунальное хозяйство в т.ч.</t>
  </si>
  <si>
    <t>компенсация выпадающих доходов организациям, предоставляющим населению услуги бани по тарифам</t>
  </si>
  <si>
    <t>Модернизация объектов коммунальной инфраструткуры (канализ.коллектор)</t>
  </si>
  <si>
    <t>уличное освещение</t>
  </si>
  <si>
    <t>Организация и содержание мест захоронения</t>
  </si>
  <si>
    <t>содержание кладбища</t>
  </si>
  <si>
    <t>Пенсионное обеспечение</t>
  </si>
  <si>
    <t>Межбюджетные трансферты</t>
  </si>
  <si>
    <t>ИТОГО расходов</t>
  </si>
  <si>
    <t>дефицит (-), профицит (+)</t>
  </si>
  <si>
    <t>БЕЗВОЗМЕЗДНЫЕ ПОСТУПЛЕНИЯ</t>
  </si>
  <si>
    <t>Центральный аппарат</t>
  </si>
  <si>
    <t>Глава местной администрации</t>
  </si>
  <si>
    <t>Другие общегосударственные вопросы</t>
  </si>
  <si>
    <t>Национальная безопасность</t>
  </si>
  <si>
    <t xml:space="preserve">Другие вопросы в области национальной экономики </t>
  </si>
  <si>
    <t>Мероприятия в области коммунального хозяйства</t>
  </si>
  <si>
    <t>Благоустройство (в том числе)</t>
  </si>
  <si>
    <t>прочие мероприятия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</si>
  <si>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</si>
  <si>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Красногорский</t>
  </si>
  <si>
    <t>% исп.</t>
  </si>
  <si>
    <t>исп. Волкова Е.Ю., Ефремова И.М.</t>
  </si>
  <si>
    <t>Капитальный ремонт и ремонт автомобильных дорог общего пользования за счет средств РМЭ</t>
  </si>
  <si>
    <t>Капитальный ремонт и ремонт автомобильных дорог общего пользования за счет средств местного бюджета (в т.ч. акцизы)</t>
  </si>
  <si>
    <t>Содержание дорог и ремонт общего пользования</t>
  </si>
  <si>
    <t xml:space="preserve">Дорожное хозяйство (дорожные фонды) </t>
  </si>
  <si>
    <t>компенсация выпадающих доходов организациям, предоставляющим населению услуги теплоснабжения и горячего водоснабжения (исполнительн.лист)</t>
  </si>
  <si>
    <t>Реализация программы городская комфортная среда</t>
  </si>
  <si>
    <t>Физическая культура и спорт</t>
  </si>
  <si>
    <t>Субсидии бюджету субъекта РФ из местных бюджетов в связи с превышением уровня расчетных налоговых доходов местных бюджетов</t>
  </si>
  <si>
    <t>Национальная экономика</t>
  </si>
  <si>
    <t>факт на 01.01.2021 г.</t>
  </si>
  <si>
    <t>план на          2020 год</t>
  </si>
  <si>
    <t>по состоянию на 01 января 2021 года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</si>
</sst>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#,##0.0"/>
    <numFmt numFmtId="189" formatCode="_-* #,##0.0_р_._-;\-* #,##0.0_р_._-;_-* &quot;-&quot;?_р_._-;_-@_-"/>
    <numFmt numFmtId="190" formatCode="_-* #,##0.0\ _₽_-;\-* #,##0.0\ _₽_-;_-* &quot;-&quot;?\ _₽_-;_-@_-"/>
  </numFmts>
  <fonts count="47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6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0" fontId="0" fillId="0" borderId="0" applyFill="0" applyBorder="0" applyAlignment="0" applyProtection="0"/>
    <xf numFmtId="177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181" fontId="7" fillId="33" borderId="10" xfId="58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Border="1" applyAlignment="1">
      <alignment horizontal="left"/>
    </xf>
    <xf numFmtId="0" fontId="9" fillId="33" borderId="11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10" fillId="0" borderId="11" xfId="0" applyFont="1" applyBorder="1" applyAlignment="1" applyProtection="1">
      <alignment horizontal="left" vertical="top" wrapText="1"/>
      <protection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 applyProtection="1">
      <alignment horizontal="left" vertical="top" wrapText="1"/>
      <protection/>
    </xf>
    <xf numFmtId="0" fontId="8" fillId="0" borderId="12" xfId="0" applyFont="1" applyBorder="1" applyAlignment="1">
      <alignment vertical="top" wrapText="1"/>
    </xf>
    <xf numFmtId="0" fontId="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183" fontId="9" fillId="0" borderId="11" xfId="0" applyNumberFormat="1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/>
    </xf>
    <xf numFmtId="183" fontId="9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183" fontId="9" fillId="0" borderId="11" xfId="0" applyNumberFormat="1" applyFont="1" applyBorder="1" applyAlignment="1">
      <alignment horizontal="right" vertical="center" wrapText="1"/>
    </xf>
    <xf numFmtId="182" fontId="9" fillId="0" borderId="13" xfId="0" applyNumberFormat="1" applyFont="1" applyFill="1" applyBorder="1" applyAlignment="1">
      <alignment horizontal="right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vertical="center" wrapText="1"/>
    </xf>
    <xf numFmtId="183" fontId="9" fillId="33" borderId="13" xfId="0" applyNumberFormat="1" applyFont="1" applyFill="1" applyBorder="1" applyAlignment="1">
      <alignment vertical="center" wrapText="1"/>
    </xf>
    <xf numFmtId="183" fontId="7" fillId="0" borderId="13" xfId="0" applyNumberFormat="1" applyFont="1" applyBorder="1" applyAlignment="1">
      <alignment vertical="center" wrapText="1"/>
    </xf>
    <xf numFmtId="183" fontId="9" fillId="0" borderId="13" xfId="0" applyNumberFormat="1" applyFont="1" applyBorder="1" applyAlignment="1">
      <alignment horizontal="right" vertical="center" wrapText="1"/>
    </xf>
    <xf numFmtId="9" fontId="7" fillId="0" borderId="14" xfId="55" applyFont="1" applyFill="1" applyBorder="1" applyAlignment="1" applyProtection="1">
      <alignment horizontal="center" vertical="center" wrapText="1"/>
      <protection/>
    </xf>
    <xf numFmtId="9" fontId="9" fillId="0" borderId="14" xfId="55" applyFont="1" applyFill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vertical="top" wrapText="1"/>
      <protection/>
    </xf>
    <xf numFmtId="0" fontId="8" fillId="0" borderId="15" xfId="0" applyFont="1" applyFill="1" applyBorder="1" applyAlignment="1" applyProtection="1">
      <alignment horizontal="left" vertical="top" wrapText="1"/>
      <protection/>
    </xf>
    <xf numFmtId="183" fontId="7" fillId="33" borderId="11" xfId="0" applyNumberFormat="1" applyFont="1" applyFill="1" applyBorder="1" applyAlignment="1">
      <alignment horizontal="center" vertical="center" wrapText="1"/>
    </xf>
    <xf numFmtId="183" fontId="7" fillId="33" borderId="13" xfId="0" applyNumberFormat="1" applyFont="1" applyFill="1" applyBorder="1" applyAlignment="1">
      <alignment horizontal="center" vertical="center" wrapText="1"/>
    </xf>
    <xf numFmtId="188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8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2" fontId="9" fillId="33" borderId="11" xfId="0" applyNumberFormat="1" applyFont="1" applyFill="1" applyBorder="1" applyAlignment="1" applyProtection="1">
      <alignment horizontal="right" vertical="center" wrapText="1"/>
      <protection locked="0"/>
    </xf>
    <xf numFmtId="182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183" fontId="11" fillId="33" borderId="11" xfId="0" applyNumberFormat="1" applyFont="1" applyFill="1" applyBorder="1" applyAlignment="1">
      <alignment horizontal="right" vertical="center" wrapText="1"/>
    </xf>
    <xf numFmtId="183" fontId="11" fillId="33" borderId="13" xfId="0" applyNumberFormat="1" applyFont="1" applyFill="1" applyBorder="1" applyAlignment="1">
      <alignment horizontal="right"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183" fontId="7" fillId="33" borderId="13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80" zoomScaleNormal="80" zoomScalePageLayoutView="0" workbookViewId="0" topLeftCell="A35">
      <selection activeCell="A44" sqref="A44"/>
    </sheetView>
  </sheetViews>
  <sheetFormatPr defaultColWidth="9.00390625" defaultRowHeight="12.75"/>
  <cols>
    <col min="1" max="1" width="84.00390625" style="1" customWidth="1"/>
    <col min="2" max="2" width="22.00390625" style="1" customWidth="1"/>
    <col min="3" max="3" width="22.25390625" style="1" customWidth="1"/>
    <col min="4" max="4" width="14.625" style="1" customWidth="1"/>
    <col min="5" max="16384" width="9.125" style="1" customWidth="1"/>
  </cols>
  <sheetData>
    <row r="1" spans="1:3" ht="22.5" customHeight="1">
      <c r="A1" s="48"/>
      <c r="B1" s="48"/>
      <c r="C1" s="48"/>
    </row>
    <row r="2" spans="1:4" ht="26.25" customHeight="1">
      <c r="A2" s="49" t="s">
        <v>52</v>
      </c>
      <c r="B2" s="49"/>
      <c r="C2" s="49"/>
      <c r="D2" s="49"/>
    </row>
    <row r="3" spans="1:4" ht="21" customHeight="1">
      <c r="A3" s="50" t="s">
        <v>66</v>
      </c>
      <c r="B3" s="50"/>
      <c r="C3" s="50"/>
      <c r="D3" s="50"/>
    </row>
    <row r="4" spans="1:3" ht="27" customHeight="1">
      <c r="A4" s="2"/>
      <c r="B4" s="51"/>
      <c r="C4" s="51"/>
    </row>
    <row r="5" spans="1:4" ht="27.75" customHeight="1">
      <c r="A5" s="52" t="s">
        <v>0</v>
      </c>
      <c r="B5" s="53" t="s">
        <v>65</v>
      </c>
      <c r="C5" s="54" t="s">
        <v>64</v>
      </c>
      <c r="D5" s="55" t="s">
        <v>53</v>
      </c>
    </row>
    <row r="6" spans="1:4" ht="15.75" customHeight="1">
      <c r="A6" s="52"/>
      <c r="B6" s="53"/>
      <c r="C6" s="54"/>
      <c r="D6" s="55"/>
    </row>
    <row r="7" spans="1:4" ht="30" customHeight="1">
      <c r="A7" s="3" t="s">
        <v>1</v>
      </c>
      <c r="B7" s="4">
        <f>SUM(B9:B27)</f>
        <v>16879</v>
      </c>
      <c r="C7" s="4">
        <f>SUM(C9:C27)</f>
        <v>17536.13751</v>
      </c>
      <c r="D7" s="32">
        <f>C7/B7</f>
        <v>1.0389322536880148</v>
      </c>
    </row>
    <row r="8" spans="1:4" ht="17.25" customHeight="1">
      <c r="A8" s="5" t="s">
        <v>2</v>
      </c>
      <c r="B8" s="6"/>
      <c r="C8" s="26"/>
      <c r="D8" s="32"/>
    </row>
    <row r="9" spans="1:4" ht="21.75" customHeight="1">
      <c r="A9" s="7" t="s">
        <v>3</v>
      </c>
      <c r="B9" s="38">
        <v>11874</v>
      </c>
      <c r="C9" s="39">
        <v>12086.26517</v>
      </c>
      <c r="D9" s="33">
        <f>C9/B9</f>
        <v>1.0178764670709113</v>
      </c>
    </row>
    <row r="10" spans="1:4" ht="20.25">
      <c r="A10" s="7" t="s">
        <v>4</v>
      </c>
      <c r="B10" s="38">
        <v>12</v>
      </c>
      <c r="C10" s="39">
        <v>12.98235</v>
      </c>
      <c r="D10" s="33">
        <f>C10/B10</f>
        <v>1.0818625</v>
      </c>
    </row>
    <row r="11" spans="1:4" ht="24" customHeight="1">
      <c r="A11" s="7" t="s">
        <v>5</v>
      </c>
      <c r="B11" s="38">
        <v>1460</v>
      </c>
      <c r="C11" s="39">
        <v>1470.3529</v>
      </c>
      <c r="D11" s="33">
        <f>C11/B11</f>
        <v>1.0070910273972604</v>
      </c>
    </row>
    <row r="12" spans="1:4" ht="24.75" customHeight="1">
      <c r="A12" s="7" t="s">
        <v>6</v>
      </c>
      <c r="B12" s="38">
        <v>899</v>
      </c>
      <c r="C12" s="39">
        <v>907.73693</v>
      </c>
      <c r="D12" s="33">
        <f>C12/B12</f>
        <v>1.0097184983314795</v>
      </c>
    </row>
    <row r="13" spans="1:4" ht="22.5" customHeight="1" hidden="1">
      <c r="A13" s="7" t="s">
        <v>7</v>
      </c>
      <c r="B13" s="38"/>
      <c r="C13" s="39"/>
      <c r="D13" s="33" t="e">
        <f>C13/B13</f>
        <v>#DIV/0!</v>
      </c>
    </row>
    <row r="14" spans="1:4" ht="39" hidden="1">
      <c r="A14" s="7" t="s">
        <v>8</v>
      </c>
      <c r="B14" s="38"/>
      <c r="C14" s="39"/>
      <c r="D14" s="33"/>
    </row>
    <row r="15" spans="1:8" ht="61.5" customHeight="1">
      <c r="A15" s="7" t="s">
        <v>9</v>
      </c>
      <c r="B15" s="38">
        <v>300</v>
      </c>
      <c r="C15" s="39">
        <v>570.34244</v>
      </c>
      <c r="D15" s="33">
        <f aca="true" t="shared" si="0" ref="D15:D25">C15/B15</f>
        <v>1.9011414666666666</v>
      </c>
      <c r="H15" s="8"/>
    </row>
    <row r="16" spans="1:4" ht="41.25" customHeight="1">
      <c r="A16" s="9" t="s">
        <v>10</v>
      </c>
      <c r="B16" s="38">
        <v>143</v>
      </c>
      <c r="C16" s="39">
        <v>143.08624</v>
      </c>
      <c r="D16" s="33">
        <f t="shared" si="0"/>
        <v>1.000603076923077</v>
      </c>
    </row>
    <row r="17" spans="1:4" ht="41.25" customHeight="1">
      <c r="A17" s="10" t="s">
        <v>11</v>
      </c>
      <c r="B17" s="38">
        <v>81</v>
      </c>
      <c r="C17" s="39">
        <v>82.99359</v>
      </c>
      <c r="D17" s="33">
        <f t="shared" si="0"/>
        <v>1.0246122222222223</v>
      </c>
    </row>
    <row r="18" spans="1:4" ht="44.25" customHeight="1">
      <c r="A18" s="10" t="s">
        <v>12</v>
      </c>
      <c r="B18" s="38">
        <v>860</v>
      </c>
      <c r="C18" s="39">
        <v>875.83734</v>
      </c>
      <c r="D18" s="33">
        <f t="shared" si="0"/>
        <v>1.018415511627907</v>
      </c>
    </row>
    <row r="19" spans="1:4" ht="43.5" customHeight="1">
      <c r="A19" s="35" t="s">
        <v>13</v>
      </c>
      <c r="B19" s="38">
        <v>12</v>
      </c>
      <c r="C19" s="39">
        <v>16.20868</v>
      </c>
      <c r="D19" s="33">
        <f t="shared" si="0"/>
        <v>1.3507233333333335</v>
      </c>
    </row>
    <row r="20" spans="1:4" ht="39">
      <c r="A20" s="7" t="s">
        <v>17</v>
      </c>
      <c r="B20" s="38">
        <v>201</v>
      </c>
      <c r="C20" s="39">
        <v>201.59202</v>
      </c>
      <c r="D20" s="33">
        <f t="shared" si="0"/>
        <v>1.0029453731343283</v>
      </c>
    </row>
    <row r="21" spans="1:4" ht="20.25">
      <c r="A21" s="7" t="s">
        <v>15</v>
      </c>
      <c r="B21" s="38">
        <v>498</v>
      </c>
      <c r="C21" s="39">
        <v>498.9</v>
      </c>
      <c r="D21" s="33">
        <f t="shared" si="0"/>
        <v>1.0018072289156625</v>
      </c>
    </row>
    <row r="22" spans="1:4" ht="62.25" customHeight="1">
      <c r="A22" s="7" t="s">
        <v>16</v>
      </c>
      <c r="B22" s="38">
        <v>95</v>
      </c>
      <c r="C22" s="39">
        <v>31.29096</v>
      </c>
      <c r="D22" s="33">
        <f t="shared" si="0"/>
        <v>0.32937852631578945</v>
      </c>
    </row>
    <row r="23" spans="1:4" ht="42.75" customHeight="1">
      <c r="A23" s="34" t="s">
        <v>51</v>
      </c>
      <c r="B23" s="38">
        <v>393</v>
      </c>
      <c r="C23" s="39">
        <v>564.1</v>
      </c>
      <c r="D23" s="33">
        <f t="shared" si="0"/>
        <v>1.4353689567430026</v>
      </c>
    </row>
    <row r="24" spans="1:4" ht="43.5" customHeight="1">
      <c r="A24" s="7" t="s">
        <v>14</v>
      </c>
      <c r="B24" s="38">
        <v>51</v>
      </c>
      <c r="C24" s="39">
        <v>59.79229</v>
      </c>
      <c r="D24" s="33">
        <f t="shared" si="0"/>
        <v>1.172397843137255</v>
      </c>
    </row>
    <row r="25" spans="1:4" ht="20.25" hidden="1">
      <c r="A25" s="11" t="s">
        <v>18</v>
      </c>
      <c r="B25" s="40"/>
      <c r="C25" s="41"/>
      <c r="D25" s="33" t="e">
        <f t="shared" si="0"/>
        <v>#DIV/0!</v>
      </c>
    </row>
    <row r="26" spans="1:4" ht="19.5" customHeight="1">
      <c r="A26" s="12" t="s">
        <v>19</v>
      </c>
      <c r="B26" s="40"/>
      <c r="C26" s="41">
        <v>14.6566</v>
      </c>
      <c r="D26" s="33"/>
    </row>
    <row r="27" spans="1:4" ht="20.25" hidden="1">
      <c r="A27" s="7" t="s">
        <v>20</v>
      </c>
      <c r="B27" s="40"/>
      <c r="C27" s="41"/>
      <c r="D27" s="33" t="e">
        <f>C27/B27</f>
        <v>#DIV/0!</v>
      </c>
    </row>
    <row r="28" spans="1:4" ht="30.75" customHeight="1">
      <c r="A28" s="13" t="s">
        <v>42</v>
      </c>
      <c r="B28" s="42">
        <v>9909.39842</v>
      </c>
      <c r="C28" s="43">
        <v>9573.53955</v>
      </c>
      <c r="D28" s="32">
        <f>C28/B28</f>
        <v>0.9661070374037902</v>
      </c>
    </row>
    <row r="29" spans="1:4" ht="31.5" customHeight="1">
      <c r="A29" s="14" t="s">
        <v>21</v>
      </c>
      <c r="B29" s="36">
        <f>B7+B28</f>
        <v>26788.398419999998</v>
      </c>
      <c r="C29" s="37">
        <f>C7+C28</f>
        <v>27109.67706</v>
      </c>
      <c r="D29" s="32">
        <f>C29/B29</f>
        <v>1.0119932007491772</v>
      </c>
    </row>
    <row r="30" spans="1:4" ht="22.5" customHeight="1">
      <c r="A30" s="15" t="s">
        <v>22</v>
      </c>
      <c r="B30" s="16"/>
      <c r="C30" s="27"/>
      <c r="D30" s="32"/>
    </row>
    <row r="31" spans="1:4" ht="22.5" customHeight="1">
      <c r="A31" s="45" t="s">
        <v>23</v>
      </c>
      <c r="B31" s="17">
        <f>B32+B33+B34+B35</f>
        <v>6443.28</v>
      </c>
      <c r="C31" s="30">
        <f>C32+C33+C34+C35</f>
        <v>6085.95377</v>
      </c>
      <c r="D31" s="32">
        <f aca="true" t="shared" si="1" ref="D31:D66">C31/B31</f>
        <v>0.9445428058380204</v>
      </c>
    </row>
    <row r="32" spans="1:4" ht="22.5" customHeight="1">
      <c r="A32" s="18" t="s">
        <v>43</v>
      </c>
      <c r="B32" s="19">
        <v>5018.7027</v>
      </c>
      <c r="C32" s="28">
        <v>4795.52341</v>
      </c>
      <c r="D32" s="33">
        <f t="shared" si="1"/>
        <v>0.9555304820108192</v>
      </c>
    </row>
    <row r="33" spans="1:4" ht="26.25" customHeight="1">
      <c r="A33" s="18" t="s">
        <v>44</v>
      </c>
      <c r="B33" s="19">
        <v>752</v>
      </c>
      <c r="C33" s="28">
        <v>751.09374</v>
      </c>
      <c r="D33" s="33">
        <f t="shared" si="1"/>
        <v>0.9987948670212766</v>
      </c>
    </row>
    <row r="34" spans="1:4" ht="20.25" hidden="1">
      <c r="A34" s="18" t="s">
        <v>24</v>
      </c>
      <c r="B34" s="19">
        <v>0</v>
      </c>
      <c r="C34" s="28">
        <v>0</v>
      </c>
      <c r="D34" s="33"/>
    </row>
    <row r="35" spans="1:4" ht="29.25" customHeight="1">
      <c r="A35" s="18" t="s">
        <v>45</v>
      </c>
      <c r="B35" s="19">
        <v>672.5773</v>
      </c>
      <c r="C35" s="28">
        <v>539.33662</v>
      </c>
      <c r="D35" s="33">
        <f t="shared" si="1"/>
        <v>0.8018953657817474</v>
      </c>
    </row>
    <row r="36" spans="1:4" ht="25.5" customHeight="1">
      <c r="A36" s="13" t="s">
        <v>25</v>
      </c>
      <c r="B36" s="17">
        <v>419</v>
      </c>
      <c r="C36" s="30">
        <v>419</v>
      </c>
      <c r="D36" s="32">
        <f t="shared" si="1"/>
        <v>1</v>
      </c>
    </row>
    <row r="37" spans="1:4" ht="24" customHeight="1">
      <c r="A37" s="13" t="s">
        <v>46</v>
      </c>
      <c r="B37" s="17">
        <v>100</v>
      </c>
      <c r="C37" s="30">
        <v>96.6</v>
      </c>
      <c r="D37" s="32">
        <f t="shared" si="1"/>
        <v>0.966</v>
      </c>
    </row>
    <row r="38" spans="1:4" ht="14.25" customHeight="1" hidden="1">
      <c r="A38" s="20" t="s">
        <v>26</v>
      </c>
      <c r="B38" s="19">
        <v>0</v>
      </c>
      <c r="C38" s="28"/>
      <c r="D38" s="33" t="e">
        <f t="shared" si="1"/>
        <v>#DIV/0!</v>
      </c>
    </row>
    <row r="39" spans="1:4" ht="24" customHeight="1">
      <c r="A39" s="13" t="s">
        <v>63</v>
      </c>
      <c r="B39" s="17">
        <f>B40+B44</f>
        <v>6301.591100000001</v>
      </c>
      <c r="C39" s="17">
        <f>C40+C44</f>
        <v>5809.372560000001</v>
      </c>
      <c r="D39" s="32">
        <f t="shared" si="1"/>
        <v>0.9218898001807829</v>
      </c>
    </row>
    <row r="40" spans="1:4" ht="26.25" customHeight="1">
      <c r="A40" s="13" t="s">
        <v>58</v>
      </c>
      <c r="B40" s="17">
        <f>B41+B42+B43</f>
        <v>6231.5311</v>
      </c>
      <c r="C40" s="17">
        <f>C41+C42+C43</f>
        <v>5739.31256</v>
      </c>
      <c r="D40" s="32">
        <f t="shared" si="1"/>
        <v>0.9210116210444653</v>
      </c>
    </row>
    <row r="41" spans="1:4" ht="43.5" customHeight="1">
      <c r="A41" s="44" t="s">
        <v>55</v>
      </c>
      <c r="B41" s="19">
        <v>3081.6</v>
      </c>
      <c r="C41" s="28">
        <v>3081.593</v>
      </c>
      <c r="D41" s="33">
        <f t="shared" si="1"/>
        <v>0.9999977284527518</v>
      </c>
    </row>
    <row r="42" spans="1:4" ht="43.5" customHeight="1">
      <c r="A42" s="44" t="s">
        <v>56</v>
      </c>
      <c r="B42" s="19">
        <v>1856.97367</v>
      </c>
      <c r="C42" s="28">
        <v>1512.91013</v>
      </c>
      <c r="D42" s="33">
        <f t="shared" si="1"/>
        <v>0.814718137602888</v>
      </c>
    </row>
    <row r="43" spans="1:4" ht="36" customHeight="1">
      <c r="A43" s="44" t="s">
        <v>57</v>
      </c>
      <c r="B43" s="19">
        <v>1292.95743</v>
      </c>
      <c r="C43" s="28">
        <v>1144.80943</v>
      </c>
      <c r="D43" s="33">
        <f t="shared" si="1"/>
        <v>0.8854192747861777</v>
      </c>
    </row>
    <row r="44" spans="1:4" ht="30" customHeight="1">
      <c r="A44" s="13" t="s">
        <v>47</v>
      </c>
      <c r="B44" s="19">
        <v>70.06</v>
      </c>
      <c r="C44" s="28">
        <v>70.06</v>
      </c>
      <c r="D44" s="33"/>
    </row>
    <row r="45" spans="1:4" ht="30" customHeight="1">
      <c r="A45" s="13" t="s">
        <v>27</v>
      </c>
      <c r="B45" s="17">
        <f>B49</f>
        <v>105</v>
      </c>
      <c r="C45" s="30">
        <f>C49</f>
        <v>104.00485</v>
      </c>
      <c r="D45" s="32">
        <f t="shared" si="1"/>
        <v>0.990522380952381</v>
      </c>
    </row>
    <row r="46" spans="1:4" ht="0.75" customHeight="1" hidden="1">
      <c r="A46" s="21" t="s">
        <v>28</v>
      </c>
      <c r="B46" s="19">
        <v>0</v>
      </c>
      <c r="C46" s="28"/>
      <c r="D46" s="33" t="e">
        <f t="shared" si="1"/>
        <v>#DIV/0!</v>
      </c>
    </row>
    <row r="47" spans="1:4" ht="58.5" hidden="1">
      <c r="A47" s="21" t="s">
        <v>29</v>
      </c>
      <c r="B47" s="19">
        <v>0</v>
      </c>
      <c r="C47" s="28"/>
      <c r="D47" s="33" t="e">
        <f t="shared" si="1"/>
        <v>#DIV/0!</v>
      </c>
    </row>
    <row r="48" spans="1:4" ht="58.5" hidden="1">
      <c r="A48" s="21" t="s">
        <v>30</v>
      </c>
      <c r="B48" s="19">
        <v>0</v>
      </c>
      <c r="C48" s="28"/>
      <c r="D48" s="33" t="e">
        <f t="shared" si="1"/>
        <v>#DIV/0!</v>
      </c>
    </row>
    <row r="49" spans="1:4" ht="24.75" customHeight="1">
      <c r="A49" s="20" t="s">
        <v>31</v>
      </c>
      <c r="B49" s="19">
        <v>105</v>
      </c>
      <c r="C49" s="28">
        <v>104.00485</v>
      </c>
      <c r="D49" s="33">
        <f t="shared" si="1"/>
        <v>0.990522380952381</v>
      </c>
    </row>
    <row r="50" spans="1:4" ht="23.25" customHeight="1">
      <c r="A50" s="46" t="s">
        <v>32</v>
      </c>
      <c r="B50" s="17">
        <f>B51+B54+B55+B52+B53</f>
        <v>1325.93721</v>
      </c>
      <c r="C50" s="17">
        <f>C51+C54+C55+C52+C53</f>
        <v>991.39658</v>
      </c>
      <c r="D50" s="32">
        <f t="shared" si="1"/>
        <v>0.7476949681501132</v>
      </c>
    </row>
    <row r="51" spans="1:4" ht="65.25" customHeight="1">
      <c r="A51" s="20" t="s">
        <v>59</v>
      </c>
      <c r="B51" s="19">
        <v>35.117</v>
      </c>
      <c r="C51" s="28">
        <v>35.117</v>
      </c>
      <c r="D51" s="33"/>
    </row>
    <row r="52" spans="1:4" ht="43.5" customHeight="1">
      <c r="A52" s="20" t="s">
        <v>33</v>
      </c>
      <c r="B52" s="19">
        <v>388</v>
      </c>
      <c r="C52" s="28">
        <v>234.11108</v>
      </c>
      <c r="D52" s="33">
        <f t="shared" si="1"/>
        <v>0.6033790721649485</v>
      </c>
    </row>
    <row r="53" spans="1:4" ht="24" customHeight="1">
      <c r="A53" s="20" t="s">
        <v>48</v>
      </c>
      <c r="B53" s="19">
        <v>902.82021</v>
      </c>
      <c r="C53" s="28">
        <v>722.1685</v>
      </c>
      <c r="D53" s="33">
        <f t="shared" si="1"/>
        <v>0.7999028953948649</v>
      </c>
    </row>
    <row r="54" spans="1:4" ht="1.5" customHeight="1" hidden="1">
      <c r="A54" s="21"/>
      <c r="B54" s="19">
        <v>0</v>
      </c>
      <c r="C54" s="28">
        <v>0</v>
      </c>
      <c r="D54" s="33"/>
    </row>
    <row r="55" spans="1:4" ht="15.75" customHeight="1" hidden="1">
      <c r="A55" s="21" t="s">
        <v>34</v>
      </c>
      <c r="B55" s="19"/>
      <c r="C55" s="28">
        <v>0</v>
      </c>
      <c r="D55" s="33" t="e">
        <f t="shared" si="1"/>
        <v>#DIV/0!</v>
      </c>
    </row>
    <row r="56" spans="1:4" ht="20.25">
      <c r="A56" s="46" t="s">
        <v>49</v>
      </c>
      <c r="B56" s="17">
        <f>B57+B59+B60+B61</f>
        <v>8207.96711</v>
      </c>
      <c r="C56" s="17">
        <f>C57+C59+C60+C61</f>
        <v>8105.33428</v>
      </c>
      <c r="D56" s="32">
        <f t="shared" si="1"/>
        <v>0.9874959501391083</v>
      </c>
    </row>
    <row r="57" spans="1:4" ht="19.5" customHeight="1">
      <c r="A57" s="22" t="s">
        <v>35</v>
      </c>
      <c r="B57" s="19">
        <v>3472.78564</v>
      </c>
      <c r="C57" s="28">
        <v>3472.78564</v>
      </c>
      <c r="D57" s="33">
        <f t="shared" si="1"/>
        <v>1</v>
      </c>
    </row>
    <row r="58" spans="1:4" ht="21" customHeight="1" hidden="1">
      <c r="A58" s="21" t="s">
        <v>36</v>
      </c>
      <c r="B58" s="19"/>
      <c r="C58" s="28"/>
      <c r="D58" s="33" t="e">
        <f t="shared" si="1"/>
        <v>#DIV/0!</v>
      </c>
    </row>
    <row r="59" spans="1:4" ht="20.25">
      <c r="A59" s="21" t="s">
        <v>60</v>
      </c>
      <c r="B59" s="19">
        <v>4264.67147</v>
      </c>
      <c r="C59" s="28">
        <v>4264.67147</v>
      </c>
      <c r="D59" s="33">
        <f t="shared" si="1"/>
        <v>1</v>
      </c>
    </row>
    <row r="60" spans="1:4" ht="20.25">
      <c r="A60" s="21" t="s">
        <v>50</v>
      </c>
      <c r="B60" s="19">
        <v>456.51</v>
      </c>
      <c r="C60" s="29">
        <v>357.87717</v>
      </c>
      <c r="D60" s="33">
        <f t="shared" si="1"/>
        <v>0.7839415784977327</v>
      </c>
    </row>
    <row r="61" spans="1:4" ht="22.5" customHeight="1">
      <c r="A61" s="21" t="s">
        <v>37</v>
      </c>
      <c r="B61" s="19">
        <v>14</v>
      </c>
      <c r="C61" s="29">
        <v>10</v>
      </c>
      <c r="D61" s="33"/>
    </row>
    <row r="62" spans="1:4" ht="20.25">
      <c r="A62" s="46" t="s">
        <v>38</v>
      </c>
      <c r="B62" s="17">
        <v>801.4</v>
      </c>
      <c r="C62" s="47">
        <v>782.12928</v>
      </c>
      <c r="D62" s="32">
        <f t="shared" si="1"/>
        <v>0.9759536810581483</v>
      </c>
    </row>
    <row r="63" spans="1:4" ht="20.25">
      <c r="A63" s="46" t="s">
        <v>61</v>
      </c>
      <c r="B63" s="17">
        <v>1259.823</v>
      </c>
      <c r="C63" s="47">
        <v>1249.82959</v>
      </c>
      <c r="D63" s="32">
        <f t="shared" si="1"/>
        <v>0.99206760791</v>
      </c>
    </row>
    <row r="64" spans="1:4" ht="20.25">
      <c r="A64" s="46" t="s">
        <v>39</v>
      </c>
      <c r="B64" s="17">
        <f>B65</f>
        <v>1958</v>
      </c>
      <c r="C64" s="17">
        <f>C65</f>
        <v>1958</v>
      </c>
      <c r="D64" s="32">
        <f t="shared" si="1"/>
        <v>1</v>
      </c>
    </row>
    <row r="65" spans="1:4" ht="58.5">
      <c r="A65" s="20" t="s">
        <v>62</v>
      </c>
      <c r="B65" s="19">
        <v>1958</v>
      </c>
      <c r="C65" s="29">
        <v>1958</v>
      </c>
      <c r="D65" s="33">
        <f t="shared" si="1"/>
        <v>1</v>
      </c>
    </row>
    <row r="66" spans="1:4" ht="20.25">
      <c r="A66" s="23" t="s">
        <v>40</v>
      </c>
      <c r="B66" s="17">
        <f>B31+B36+B37+B38+B40+B44+B45+B50+B56+B62+B63+B64</f>
        <v>26921.99842</v>
      </c>
      <c r="C66" s="30">
        <f>C31+C36+C37+C38+C40+C44+C45+C50+C56+C62+C63+C64</f>
        <v>25601.62091</v>
      </c>
      <c r="D66" s="33">
        <f t="shared" si="1"/>
        <v>0.9509554421108981</v>
      </c>
    </row>
    <row r="67" spans="1:4" ht="20.25">
      <c r="A67" s="24" t="s">
        <v>41</v>
      </c>
      <c r="B67" s="25">
        <f>B29+(-B66)</f>
        <v>-133.60000000000218</v>
      </c>
      <c r="C67" s="31">
        <f>C29+(-C66)</f>
        <v>1508.0561500000003</v>
      </c>
      <c r="D67" s="32"/>
    </row>
    <row r="69" ht="12.75">
      <c r="A69" s="1" t="s">
        <v>54</v>
      </c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.6027777777777777" right="0" top="0.43680555555555556" bottom="0.31805555555555554" header="0.5118055555555555" footer="0.5118055555555555"/>
  <pageSetup horizontalDpi="300" verticalDpi="3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1</cp:lastModifiedBy>
  <dcterms:modified xsi:type="dcterms:W3CDTF">2021-01-20T11:40:10Z</dcterms:modified>
  <cp:category/>
  <cp:version/>
  <cp:contentType/>
  <cp:contentStatus/>
</cp:coreProperties>
</file>